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embeddings/oleObject1.bin" ContentType="application/vnd.openxmlformats-officedocument.oleObject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embeddings/oleObject2.bin" ContentType="application/vnd.openxmlformats-officedocument.oleObject"/>
  <Override PartName="/xl/drawings/drawing5.xml" ContentType="application/vnd.openxmlformats-officedocument.drawing+xml"/>
  <Override PartName="/xl/embeddings/oleObject3.bin" ContentType="application/vnd.openxmlformats-officedocument.oleObject"/>
  <Override PartName="/xl/drawings/drawing6.xml" ContentType="application/vnd.openxmlformats-officedocument.drawing+xml"/>
  <Override PartName="/xl/embeddings/oleObject4.bin" ContentType="application/vnd.openxmlformats-officedocument.oleObject"/>
  <Override PartName="/xl/drawings/drawing7.xml" ContentType="application/vnd.openxmlformats-officedocument.drawing+xml"/>
  <Override PartName="/xl/embeddings/oleObject5.bin" ContentType="application/vnd.openxmlformats-officedocument.oleObject"/>
  <Override PartName="/xl/drawings/drawing8.xml" ContentType="application/vnd.openxmlformats-officedocument.drawing+xml"/>
  <Override PartName="/xl/embeddings/oleObject6.bin" ContentType="application/vnd.openxmlformats-officedocument.oleObject"/>
  <Override PartName="/xl/drawings/drawing9.xml" ContentType="application/vnd.openxmlformats-officedocument.drawing+xml"/>
  <Override PartName="/xl/embeddings/oleObject7.bin" ContentType="application/vnd.openxmlformats-officedocument.oleObject"/>
  <Override PartName="/xl/drawings/drawing10.xml" ContentType="application/vnd.openxmlformats-officedocument.drawing+xml"/>
  <Override PartName="/xl/embeddings/oleObject8.bin" ContentType="application/vnd.openxmlformats-officedocument.oleObject"/>
  <Override PartName="/xl/drawings/drawing11.xml" ContentType="application/vnd.openxmlformats-officedocument.drawing+xml"/>
  <Override PartName="/xl/embeddings/oleObject9.bin" ContentType="application/vnd.openxmlformats-officedocument.oleObject"/>
  <Override PartName="/xl/drawings/drawing12.xml" ContentType="application/vnd.openxmlformats-officedocument.drawing+xml"/>
  <Override PartName="/xl/embeddings/oleObject10.bin" ContentType="application/vnd.openxmlformats-officedocument.oleObject"/>
  <Override PartName="/xl/drawings/drawing13.xml" ContentType="application/vnd.openxmlformats-officedocument.drawing+xml"/>
  <Override PartName="/xl/embeddings/oleObject11.bin" ContentType="application/vnd.openxmlformats-officedocument.oleObject"/>
  <Override PartName="/xl/drawings/drawing14.xml" ContentType="application/vnd.openxmlformats-officedocument.drawing+xml"/>
  <Override PartName="/xl/embeddings/oleObject12.bin" ContentType="application/vnd.openxmlformats-officedocument.oleObject"/>
  <Override PartName="/xl/drawings/drawing15.xml" ContentType="application/vnd.openxmlformats-officedocument.drawing+xml"/>
  <Override PartName="/xl/embeddings/oleObject13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Projekte\Umstellung DIN 6868-14\"/>
    </mc:Choice>
  </mc:AlternateContent>
  <bookViews>
    <workbookView xWindow="0" yWindow="0" windowWidth="27645" windowHeight="17145" tabRatio="684"/>
  </bookViews>
  <sheets>
    <sheet name="Täglich_DR" sheetId="1" r:id="rId1"/>
    <sheet name="BZW_monatlich_DR" sheetId="4" r:id="rId2"/>
    <sheet name="KP_Übersicht_monatlich_DR" sheetId="6" r:id="rId3"/>
    <sheet name="KP_Jan_monatlich_DR" sheetId="18" r:id="rId4"/>
    <sheet name="KP_Feb_monatlich_DR" sheetId="19" r:id="rId5"/>
    <sheet name="KP_Mrz_monatlich_DR" sheetId="20" r:id="rId6"/>
    <sheet name="KP_Apr_monatlich_DR" sheetId="21" r:id="rId7"/>
    <sheet name="KP_Mai_monatlich_DR" sheetId="22" r:id="rId8"/>
    <sheet name="KP_Jun_monatlich_DR" sheetId="23" r:id="rId9"/>
    <sheet name="KP_Jul_monatlich_DR" sheetId="24" r:id="rId10"/>
    <sheet name="KP_Aug_monatlich_DR" sheetId="25" r:id="rId11"/>
    <sheet name="KP_Sep_monatlich_DR" sheetId="26" r:id="rId12"/>
    <sheet name="KP_Okt_monatlich_DR" sheetId="27" r:id="rId13"/>
    <sheet name="KP_Nov_monatlich_DR" sheetId="28" r:id="rId14"/>
    <sheet name="KP_Dez_monatlich_DR" sheetId="29" r:id="rId15"/>
  </sheets>
  <definedNames>
    <definedName name="_xlnm.Print_Area" localSheetId="1">BZW_monatlich_DR!$A$1:$H$46,BZW_monatlich_DR!$J$1:$Q$46</definedName>
    <definedName name="_xlnm.Print_Area" localSheetId="6">KP_Apr_monatlich_DR!$A$1:$H$46,KP_Apr_monatlich_DR!$J$1:$Q$46</definedName>
    <definedName name="_xlnm.Print_Area" localSheetId="10">KP_Aug_monatlich_DR!$A$1:$H$46,KP_Aug_monatlich_DR!$J$1:$Q$46</definedName>
    <definedName name="_xlnm.Print_Area" localSheetId="14">KP_Dez_monatlich_DR!$A$1:$H$46,KP_Dez_monatlich_DR!$J$1:$Q$46</definedName>
    <definedName name="_xlnm.Print_Area" localSheetId="4">KP_Feb_monatlich_DR!$A$1:$H$46,KP_Feb_monatlich_DR!$J$1:$Q$46</definedName>
    <definedName name="_xlnm.Print_Area" localSheetId="3">KP_Jan_monatlich_DR!$A$1:$H$46,KP_Jan_monatlich_DR!$J$1:$Q$46</definedName>
    <definedName name="_xlnm.Print_Area" localSheetId="9">KP_Jul_monatlich_DR!$A$1:$H$46,KP_Jul_monatlich_DR!$J$1:$Q$46</definedName>
    <definedName name="_xlnm.Print_Area" localSheetId="8">KP_Jun_monatlich_DR!$A$1:$H$46,KP_Jun_monatlich_DR!$J$1:$Q$46</definedName>
    <definedName name="_xlnm.Print_Area" localSheetId="7">KP_Mai_monatlich_DR!$A$1:$H$46,KP_Mai_monatlich_DR!$J$1:$Q$46</definedName>
    <definedName name="_xlnm.Print_Area" localSheetId="5">KP_Mrz_monatlich_DR!$A$1:$H$46,KP_Mrz_monatlich_DR!$J$1:$Q$46</definedName>
    <definedName name="_xlnm.Print_Area" localSheetId="13">KP_Nov_monatlich_DR!$A$1:$H$46,KP_Nov_monatlich_DR!$J$1:$Q$46</definedName>
    <definedName name="_xlnm.Print_Area" localSheetId="12">KP_Okt_monatlich_DR!$A$1:$H$46,KP_Okt_monatlich_DR!$J$1:$Q$46</definedName>
    <definedName name="_xlnm.Print_Area" localSheetId="11">KP_Sep_monatlich_DR!$A$1:$H$46,KP_Sep_monatlich_DR!$J$1:$Q$46</definedName>
    <definedName name="_xlnm.Print_Area" localSheetId="2">KP_Übersicht_monatlich_DR!$A$1:$Q$31</definedName>
    <definedName name="_xlnm.Print_Area" localSheetId="0">Täglich_DR!$A$1:$H$46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4" i="4" l="1"/>
  <c r="P21" i="4"/>
  <c r="P18" i="4"/>
  <c r="P15" i="4"/>
  <c r="C6" i="29"/>
  <c r="C6" i="28"/>
  <c r="C6" i="27"/>
  <c r="C6" i="26"/>
  <c r="C6" i="25"/>
  <c r="C6" i="24"/>
  <c r="C6" i="23"/>
  <c r="C6" i="22"/>
  <c r="C6" i="21"/>
  <c r="C6" i="20"/>
  <c r="C6" i="19"/>
  <c r="C6" i="18"/>
  <c r="P34" i="21"/>
  <c r="L34" i="21"/>
  <c r="G32" i="4"/>
  <c r="G28" i="4"/>
  <c r="G24" i="4"/>
  <c r="Q27" i="6" l="1"/>
  <c r="P27" i="6"/>
  <c r="O27" i="6"/>
  <c r="N27" i="6"/>
  <c r="M27" i="6"/>
  <c r="L27" i="6"/>
  <c r="K27" i="6"/>
  <c r="J27" i="6"/>
  <c r="H27" i="6"/>
  <c r="G27" i="6"/>
  <c r="F27" i="6"/>
  <c r="I27" i="6"/>
  <c r="I25" i="6"/>
  <c r="I24" i="6"/>
  <c r="I23" i="6"/>
  <c r="I22" i="6"/>
  <c r="I18" i="6"/>
  <c r="I16" i="6"/>
  <c r="I14" i="6"/>
  <c r="I11" i="6"/>
  <c r="G32" i="18"/>
  <c r="G28" i="18"/>
  <c r="G24" i="18"/>
  <c r="P24" i="18"/>
  <c r="P21" i="18"/>
  <c r="P18" i="18"/>
  <c r="P15" i="18"/>
  <c r="B33" i="29"/>
  <c r="B32" i="29"/>
  <c r="B29" i="29"/>
  <c r="B28" i="29"/>
  <c r="B25" i="29"/>
  <c r="B24" i="29"/>
  <c r="B33" i="28"/>
  <c r="B32" i="28"/>
  <c r="B29" i="28"/>
  <c r="B28" i="28"/>
  <c r="B25" i="28"/>
  <c r="B24" i="28"/>
  <c r="B33" i="27"/>
  <c r="B32" i="27"/>
  <c r="B29" i="27"/>
  <c r="B28" i="27"/>
  <c r="B25" i="27"/>
  <c r="B24" i="27"/>
  <c r="B33" i="26"/>
  <c r="B32" i="26"/>
  <c r="B29" i="26"/>
  <c r="B28" i="26"/>
  <c r="B25" i="26"/>
  <c r="B24" i="26"/>
  <c r="B33" i="25"/>
  <c r="B32" i="25"/>
  <c r="B29" i="25"/>
  <c r="B28" i="25"/>
  <c r="B25" i="25"/>
  <c r="B24" i="25"/>
  <c r="B33" i="24"/>
  <c r="B32" i="24"/>
  <c r="B29" i="24"/>
  <c r="B28" i="24"/>
  <c r="B25" i="24"/>
  <c r="B24" i="24"/>
  <c r="B33" i="23"/>
  <c r="B32" i="23"/>
  <c r="B29" i="23"/>
  <c r="B28" i="23"/>
  <c r="B25" i="23"/>
  <c r="B24" i="23"/>
  <c r="B33" i="22"/>
  <c r="B32" i="22"/>
  <c r="B29" i="22"/>
  <c r="B28" i="22"/>
  <c r="B25" i="22"/>
  <c r="B24" i="22"/>
  <c r="B33" i="21"/>
  <c r="B32" i="21"/>
  <c r="B29" i="21"/>
  <c r="B28" i="21"/>
  <c r="B25" i="21"/>
  <c r="B24" i="21"/>
  <c r="B33" i="20"/>
  <c r="B32" i="20"/>
  <c r="B29" i="20"/>
  <c r="B28" i="20"/>
  <c r="B25" i="20"/>
  <c r="B24" i="20"/>
  <c r="B33" i="18"/>
  <c r="B32" i="18"/>
  <c r="B29" i="18"/>
  <c r="B28" i="18"/>
  <c r="B25" i="18"/>
  <c r="B24" i="18"/>
  <c r="C32" i="29"/>
  <c r="C28" i="29"/>
  <c r="C24" i="29"/>
  <c r="C32" i="28"/>
  <c r="C28" i="28"/>
  <c r="C24" i="28"/>
  <c r="C32" i="27"/>
  <c r="C28" i="27"/>
  <c r="C24" i="27"/>
  <c r="C32" i="26"/>
  <c r="C28" i="26"/>
  <c r="C24" i="26"/>
  <c r="C32" i="25"/>
  <c r="C28" i="25"/>
  <c r="C24" i="25"/>
  <c r="C32" i="24"/>
  <c r="C28" i="24"/>
  <c r="C24" i="24"/>
  <c r="C32" i="23"/>
  <c r="C28" i="23"/>
  <c r="C24" i="23"/>
  <c r="C32" i="22"/>
  <c r="C28" i="22"/>
  <c r="C24" i="22"/>
  <c r="C32" i="21"/>
  <c r="C28" i="21"/>
  <c r="C24" i="21"/>
  <c r="C32" i="20"/>
  <c r="C28" i="20"/>
  <c r="C24" i="20"/>
  <c r="C32" i="18"/>
  <c r="C28" i="18"/>
  <c r="C24" i="18"/>
  <c r="L20" i="29"/>
  <c r="L19" i="29"/>
  <c r="L18" i="29"/>
  <c r="L17" i="29"/>
  <c r="L16" i="29"/>
  <c r="L15" i="29"/>
  <c r="L14" i="29"/>
  <c r="L20" i="28"/>
  <c r="L19" i="28"/>
  <c r="L18" i="28"/>
  <c r="L17" i="28"/>
  <c r="L16" i="28"/>
  <c r="L15" i="28"/>
  <c r="L14" i="28"/>
  <c r="L20" i="27"/>
  <c r="L19" i="27"/>
  <c r="L18" i="27"/>
  <c r="L17" i="27"/>
  <c r="L16" i="27"/>
  <c r="L15" i="27"/>
  <c r="L14" i="27"/>
  <c r="L20" i="26"/>
  <c r="L19" i="26"/>
  <c r="L18" i="26"/>
  <c r="L17" i="26"/>
  <c r="L16" i="26"/>
  <c r="L15" i="26"/>
  <c r="L14" i="26"/>
  <c r="L20" i="25"/>
  <c r="L19" i="25"/>
  <c r="L18" i="25"/>
  <c r="L17" i="25"/>
  <c r="L16" i="25"/>
  <c r="L15" i="25"/>
  <c r="L14" i="25"/>
  <c r="L20" i="24"/>
  <c r="L19" i="24"/>
  <c r="L18" i="24"/>
  <c r="L17" i="24"/>
  <c r="L16" i="24"/>
  <c r="L15" i="24"/>
  <c r="L14" i="24"/>
  <c r="L20" i="23"/>
  <c r="L19" i="23"/>
  <c r="L18" i="23"/>
  <c r="L17" i="23"/>
  <c r="L16" i="23"/>
  <c r="L15" i="23"/>
  <c r="L14" i="23"/>
  <c r="L20" i="22"/>
  <c r="L19" i="22"/>
  <c r="L18" i="22"/>
  <c r="L17" i="22"/>
  <c r="L16" i="22"/>
  <c r="L15" i="22"/>
  <c r="L14" i="22"/>
  <c r="L20" i="21"/>
  <c r="L19" i="21"/>
  <c r="L18" i="21"/>
  <c r="L17" i="21"/>
  <c r="L16" i="21"/>
  <c r="L15" i="21"/>
  <c r="L14" i="21"/>
  <c r="L20" i="20"/>
  <c r="L19" i="20"/>
  <c r="L18" i="20"/>
  <c r="L17" i="20"/>
  <c r="L16" i="20"/>
  <c r="L15" i="20"/>
  <c r="L14" i="20"/>
  <c r="L20" i="18"/>
  <c r="L19" i="18"/>
  <c r="L18" i="18"/>
  <c r="L17" i="18"/>
  <c r="L16" i="18"/>
  <c r="L15" i="18"/>
  <c r="L14" i="18"/>
  <c r="G20" i="29"/>
  <c r="C20" i="29"/>
  <c r="G19" i="29"/>
  <c r="C19" i="29"/>
  <c r="G18" i="29"/>
  <c r="C18" i="29"/>
  <c r="G20" i="28"/>
  <c r="C20" i="28"/>
  <c r="G19" i="28"/>
  <c r="C19" i="28"/>
  <c r="G18" i="28"/>
  <c r="C18" i="28"/>
  <c r="G20" i="27"/>
  <c r="C20" i="27"/>
  <c r="G19" i="27"/>
  <c r="C19" i="27"/>
  <c r="G18" i="27"/>
  <c r="C18" i="27"/>
  <c r="G20" i="26"/>
  <c r="C20" i="26"/>
  <c r="G19" i="26"/>
  <c r="C19" i="26"/>
  <c r="G18" i="26"/>
  <c r="C18" i="26"/>
  <c r="G20" i="25"/>
  <c r="C20" i="25"/>
  <c r="G19" i="25"/>
  <c r="C19" i="25"/>
  <c r="G18" i="25"/>
  <c r="C18" i="25"/>
  <c r="G20" i="24"/>
  <c r="C20" i="24"/>
  <c r="G19" i="24"/>
  <c r="C19" i="24"/>
  <c r="G18" i="24"/>
  <c r="C18" i="24"/>
  <c r="G20" i="23"/>
  <c r="C20" i="23"/>
  <c r="G19" i="23"/>
  <c r="C19" i="23"/>
  <c r="G18" i="23"/>
  <c r="C18" i="23"/>
  <c r="G20" i="22"/>
  <c r="C20" i="22"/>
  <c r="G19" i="22"/>
  <c r="C19" i="22"/>
  <c r="G18" i="22"/>
  <c r="C18" i="22"/>
  <c r="G20" i="21"/>
  <c r="C20" i="21"/>
  <c r="G19" i="21"/>
  <c r="C19" i="21"/>
  <c r="G18" i="21"/>
  <c r="C18" i="21"/>
  <c r="G20" i="20"/>
  <c r="C20" i="20"/>
  <c r="G19" i="20"/>
  <c r="C19" i="20"/>
  <c r="G18" i="20"/>
  <c r="C18" i="20"/>
  <c r="G20" i="18"/>
  <c r="C20" i="18"/>
  <c r="G19" i="18"/>
  <c r="C19" i="18"/>
  <c r="G18" i="18"/>
  <c r="C18" i="18"/>
  <c r="C32" i="19"/>
  <c r="C28" i="19"/>
  <c r="C24" i="19"/>
  <c r="Q25" i="6" l="1"/>
  <c r="Q24" i="6"/>
  <c r="Q23" i="6"/>
  <c r="Q22" i="6"/>
  <c r="Q18" i="6"/>
  <c r="Q16" i="6"/>
  <c r="Q14" i="6"/>
  <c r="Q11" i="6"/>
  <c r="P25" i="6"/>
  <c r="P24" i="6"/>
  <c r="P23" i="6"/>
  <c r="P22" i="6"/>
  <c r="P18" i="6"/>
  <c r="P16" i="6"/>
  <c r="P14" i="6"/>
  <c r="P11" i="6"/>
  <c r="O25" i="6"/>
  <c r="O24" i="6"/>
  <c r="O23" i="6"/>
  <c r="O22" i="6"/>
  <c r="O18" i="6"/>
  <c r="O16" i="6"/>
  <c r="O14" i="6"/>
  <c r="O11" i="6"/>
  <c r="N25" i="6"/>
  <c r="N24" i="6"/>
  <c r="N23" i="6"/>
  <c r="N22" i="6"/>
  <c r="N18" i="6"/>
  <c r="N16" i="6"/>
  <c r="N14" i="6"/>
  <c r="N11" i="6"/>
  <c r="M25" i="6"/>
  <c r="M24" i="6"/>
  <c r="M23" i="6"/>
  <c r="M22" i="6"/>
  <c r="M18" i="6"/>
  <c r="M16" i="6"/>
  <c r="M14" i="6"/>
  <c r="M11" i="6"/>
  <c r="L25" i="6"/>
  <c r="L24" i="6"/>
  <c r="L23" i="6"/>
  <c r="L22" i="6"/>
  <c r="L18" i="6"/>
  <c r="L16" i="6"/>
  <c r="L14" i="6"/>
  <c r="L11" i="6"/>
  <c r="K25" i="6"/>
  <c r="K24" i="6"/>
  <c r="K23" i="6"/>
  <c r="K22" i="6"/>
  <c r="K18" i="6"/>
  <c r="K16" i="6"/>
  <c r="K14" i="6"/>
  <c r="K11" i="6"/>
  <c r="J25" i="6"/>
  <c r="J24" i="6"/>
  <c r="J23" i="6"/>
  <c r="J22" i="6"/>
  <c r="J18" i="6"/>
  <c r="J16" i="6"/>
  <c r="J14" i="6"/>
  <c r="J11" i="6"/>
  <c r="H25" i="6"/>
  <c r="H24" i="6"/>
  <c r="H23" i="6"/>
  <c r="H22" i="6"/>
  <c r="H18" i="6"/>
  <c r="H16" i="6"/>
  <c r="H14" i="6"/>
  <c r="H11" i="6"/>
  <c r="G25" i="6"/>
  <c r="G24" i="6"/>
  <c r="G23" i="6"/>
  <c r="G22" i="6"/>
  <c r="G18" i="6"/>
  <c r="G16" i="6"/>
  <c r="G14" i="6"/>
  <c r="G11" i="6"/>
  <c r="H45" i="29"/>
  <c r="G45" i="29"/>
  <c r="Q19" i="6" s="1"/>
  <c r="H44" i="29"/>
  <c r="G44" i="29"/>
  <c r="Q17" i="6" s="1"/>
  <c r="H43" i="29"/>
  <c r="G43" i="29"/>
  <c r="Q15" i="6" s="1"/>
  <c r="P36" i="29"/>
  <c r="N36" i="29"/>
  <c r="L36" i="29"/>
  <c r="J36" i="29"/>
  <c r="P35" i="29"/>
  <c r="N35" i="29"/>
  <c r="L35" i="29"/>
  <c r="J35" i="29"/>
  <c r="P34" i="29"/>
  <c r="L34" i="29"/>
  <c r="M20" i="29"/>
  <c r="G8" i="29"/>
  <c r="P8" i="29" s="1"/>
  <c r="C8" i="29"/>
  <c r="L8" i="29" s="1"/>
  <c r="G7" i="29"/>
  <c r="P7" i="29" s="1"/>
  <c r="C7" i="29"/>
  <c r="L7" i="29" s="1"/>
  <c r="L6" i="29"/>
  <c r="C5" i="29"/>
  <c r="L5" i="29" s="1"/>
  <c r="N2" i="29"/>
  <c r="L2" i="29"/>
  <c r="H45" i="28"/>
  <c r="G45" i="28"/>
  <c r="P19" i="6" s="1"/>
  <c r="H44" i="28"/>
  <c r="G44" i="28"/>
  <c r="P17" i="6" s="1"/>
  <c r="H43" i="28"/>
  <c r="G43" i="28"/>
  <c r="P15" i="6" s="1"/>
  <c r="P36" i="28"/>
  <c r="N36" i="28"/>
  <c r="L36" i="28"/>
  <c r="J36" i="28"/>
  <c r="P35" i="28"/>
  <c r="N35" i="28"/>
  <c r="L35" i="28"/>
  <c r="J35" i="28"/>
  <c r="P34" i="28"/>
  <c r="L34" i="28"/>
  <c r="M20" i="28"/>
  <c r="G8" i="28"/>
  <c r="P8" i="28" s="1"/>
  <c r="C8" i="28"/>
  <c r="L8" i="28" s="1"/>
  <c r="G7" i="28"/>
  <c r="P7" i="28" s="1"/>
  <c r="C7" i="28"/>
  <c r="L7" i="28" s="1"/>
  <c r="L6" i="28"/>
  <c r="C5" i="28"/>
  <c r="L5" i="28" s="1"/>
  <c r="N2" i="28"/>
  <c r="L2" i="28"/>
  <c r="H45" i="27"/>
  <c r="G45" i="27"/>
  <c r="O19" i="6" s="1"/>
  <c r="H44" i="27"/>
  <c r="G44" i="27"/>
  <c r="O17" i="6" s="1"/>
  <c r="H43" i="27"/>
  <c r="G43" i="27"/>
  <c r="O15" i="6" s="1"/>
  <c r="P36" i="27"/>
  <c r="N36" i="27"/>
  <c r="L36" i="27"/>
  <c r="J36" i="27"/>
  <c r="P35" i="27"/>
  <c r="N35" i="27"/>
  <c r="L35" i="27"/>
  <c r="J35" i="27"/>
  <c r="P34" i="27"/>
  <c r="L34" i="27"/>
  <c r="M20" i="27"/>
  <c r="G8" i="27"/>
  <c r="P8" i="27" s="1"/>
  <c r="C8" i="27"/>
  <c r="L8" i="27" s="1"/>
  <c r="G7" i="27"/>
  <c r="P7" i="27" s="1"/>
  <c r="C7" i="27"/>
  <c r="L7" i="27" s="1"/>
  <c r="L6" i="27"/>
  <c r="C5" i="27"/>
  <c r="L5" i="27" s="1"/>
  <c r="N2" i="27"/>
  <c r="L2" i="27"/>
  <c r="H45" i="26"/>
  <c r="G45" i="26"/>
  <c r="N19" i="6" s="1"/>
  <c r="H44" i="26"/>
  <c r="G44" i="26"/>
  <c r="N17" i="6" s="1"/>
  <c r="H43" i="26"/>
  <c r="G43" i="26"/>
  <c r="N15" i="6" s="1"/>
  <c r="P36" i="26"/>
  <c r="N36" i="26"/>
  <c r="L36" i="26"/>
  <c r="J36" i="26"/>
  <c r="P35" i="26"/>
  <c r="N35" i="26"/>
  <c r="L35" i="26"/>
  <c r="J35" i="26"/>
  <c r="P34" i="26"/>
  <c r="L34" i="26"/>
  <c r="M20" i="26"/>
  <c r="G8" i="26"/>
  <c r="P8" i="26" s="1"/>
  <c r="C8" i="26"/>
  <c r="L8" i="26" s="1"/>
  <c r="G7" i="26"/>
  <c r="P7" i="26" s="1"/>
  <c r="C7" i="26"/>
  <c r="L7" i="26" s="1"/>
  <c r="L6" i="26"/>
  <c r="C5" i="26"/>
  <c r="L5" i="26" s="1"/>
  <c r="N2" i="26"/>
  <c r="L2" i="26"/>
  <c r="H45" i="25"/>
  <c r="G45" i="25"/>
  <c r="M19" i="6" s="1"/>
  <c r="H44" i="25"/>
  <c r="G44" i="25"/>
  <c r="M17" i="6" s="1"/>
  <c r="H43" i="25"/>
  <c r="G43" i="25"/>
  <c r="M15" i="6" s="1"/>
  <c r="P36" i="25"/>
  <c r="N36" i="25"/>
  <c r="L36" i="25"/>
  <c r="J36" i="25"/>
  <c r="P35" i="25"/>
  <c r="N35" i="25"/>
  <c r="L35" i="25"/>
  <c r="J35" i="25"/>
  <c r="P34" i="25"/>
  <c r="L34" i="25"/>
  <c r="M20" i="25"/>
  <c r="G8" i="25"/>
  <c r="P8" i="25" s="1"/>
  <c r="C8" i="25"/>
  <c r="L8" i="25" s="1"/>
  <c r="G7" i="25"/>
  <c r="P7" i="25" s="1"/>
  <c r="C7" i="25"/>
  <c r="L7" i="25" s="1"/>
  <c r="L6" i="25"/>
  <c r="C5" i="25"/>
  <c r="L5" i="25" s="1"/>
  <c r="N2" i="25"/>
  <c r="L2" i="25"/>
  <c r="H45" i="24"/>
  <c r="G45" i="24"/>
  <c r="L19" i="6" s="1"/>
  <c r="H44" i="24"/>
  <c r="G44" i="24"/>
  <c r="L17" i="6" s="1"/>
  <c r="H43" i="24"/>
  <c r="G43" i="24"/>
  <c r="L15" i="6" s="1"/>
  <c r="P36" i="24"/>
  <c r="N36" i="24"/>
  <c r="L36" i="24"/>
  <c r="J36" i="24"/>
  <c r="P35" i="24"/>
  <c r="N35" i="24"/>
  <c r="L35" i="24"/>
  <c r="J35" i="24"/>
  <c r="P34" i="24"/>
  <c r="L34" i="24"/>
  <c r="M20" i="24"/>
  <c r="G8" i="24"/>
  <c r="P8" i="24" s="1"/>
  <c r="C8" i="24"/>
  <c r="L8" i="24" s="1"/>
  <c r="G7" i="24"/>
  <c r="P7" i="24" s="1"/>
  <c r="C7" i="24"/>
  <c r="L7" i="24" s="1"/>
  <c r="L6" i="24"/>
  <c r="C5" i="24"/>
  <c r="L5" i="24" s="1"/>
  <c r="N2" i="24"/>
  <c r="L2" i="24"/>
  <c r="H45" i="23"/>
  <c r="G45" i="23"/>
  <c r="K19" i="6" s="1"/>
  <c r="H44" i="23"/>
  <c r="G44" i="23"/>
  <c r="K17" i="6" s="1"/>
  <c r="H43" i="23"/>
  <c r="G43" i="23"/>
  <c r="K15" i="6" s="1"/>
  <c r="P36" i="23"/>
  <c r="N36" i="23"/>
  <c r="L36" i="23"/>
  <c r="J36" i="23"/>
  <c r="P35" i="23"/>
  <c r="N35" i="23"/>
  <c r="L35" i="23"/>
  <c r="J35" i="23"/>
  <c r="P34" i="23"/>
  <c r="L34" i="23"/>
  <c r="M20" i="23"/>
  <c r="G8" i="23"/>
  <c r="P8" i="23" s="1"/>
  <c r="C8" i="23"/>
  <c r="L8" i="23" s="1"/>
  <c r="G7" i="23"/>
  <c r="P7" i="23" s="1"/>
  <c r="C7" i="23"/>
  <c r="L7" i="23" s="1"/>
  <c r="L6" i="23"/>
  <c r="C5" i="23"/>
  <c r="L5" i="23" s="1"/>
  <c r="N2" i="23"/>
  <c r="L2" i="23"/>
  <c r="H45" i="22"/>
  <c r="G45" i="22"/>
  <c r="J19" i="6" s="1"/>
  <c r="H44" i="22"/>
  <c r="G44" i="22"/>
  <c r="J17" i="6" s="1"/>
  <c r="H43" i="22"/>
  <c r="G43" i="22"/>
  <c r="J15" i="6" s="1"/>
  <c r="P36" i="22"/>
  <c r="N36" i="22"/>
  <c r="L36" i="22"/>
  <c r="J36" i="22"/>
  <c r="P35" i="22"/>
  <c r="N35" i="22"/>
  <c r="L35" i="22"/>
  <c r="J35" i="22"/>
  <c r="P34" i="22"/>
  <c r="L34" i="22"/>
  <c r="M20" i="22"/>
  <c r="G8" i="22"/>
  <c r="P8" i="22" s="1"/>
  <c r="C8" i="22"/>
  <c r="L8" i="22" s="1"/>
  <c r="G7" i="22"/>
  <c r="P7" i="22" s="1"/>
  <c r="C7" i="22"/>
  <c r="L7" i="22" s="1"/>
  <c r="L6" i="22"/>
  <c r="C5" i="22"/>
  <c r="L5" i="22" s="1"/>
  <c r="N2" i="22"/>
  <c r="L2" i="22"/>
  <c r="G45" i="21"/>
  <c r="I19" i="6" s="1"/>
  <c r="G44" i="21"/>
  <c r="I17" i="6" s="1"/>
  <c r="G43" i="21"/>
  <c r="I15" i="6" s="1"/>
  <c r="P35" i="21"/>
  <c r="N35" i="21"/>
  <c r="L35" i="21"/>
  <c r="J35" i="21"/>
  <c r="M20" i="21"/>
  <c r="G8" i="21"/>
  <c r="P8" i="21" s="1"/>
  <c r="C8" i="21"/>
  <c r="L8" i="21" s="1"/>
  <c r="G7" i="21"/>
  <c r="P7" i="21" s="1"/>
  <c r="C7" i="21"/>
  <c r="L7" i="21" s="1"/>
  <c r="L6" i="21"/>
  <c r="C5" i="21"/>
  <c r="L5" i="21" s="1"/>
  <c r="N2" i="21"/>
  <c r="L2" i="21"/>
  <c r="H45" i="20"/>
  <c r="G45" i="20"/>
  <c r="H19" i="6" s="1"/>
  <c r="H44" i="20"/>
  <c r="G44" i="20"/>
  <c r="H17" i="6" s="1"/>
  <c r="H43" i="20"/>
  <c r="G43" i="20"/>
  <c r="H15" i="6" s="1"/>
  <c r="P36" i="20"/>
  <c r="N36" i="20"/>
  <c r="L36" i="20"/>
  <c r="J36" i="20"/>
  <c r="P35" i="20"/>
  <c r="N35" i="20"/>
  <c r="L35" i="20"/>
  <c r="J35" i="20"/>
  <c r="P34" i="20"/>
  <c r="L34" i="20"/>
  <c r="M20" i="20"/>
  <c r="G8" i="20"/>
  <c r="P8" i="20" s="1"/>
  <c r="C8" i="20"/>
  <c r="L8" i="20" s="1"/>
  <c r="G7" i="20"/>
  <c r="P7" i="20" s="1"/>
  <c r="C7" i="20"/>
  <c r="L7" i="20" s="1"/>
  <c r="L6" i="20"/>
  <c r="C5" i="20"/>
  <c r="L5" i="20" s="1"/>
  <c r="N2" i="20"/>
  <c r="L2" i="20"/>
  <c r="H45" i="19"/>
  <c r="G45" i="19"/>
  <c r="G19" i="6" s="1"/>
  <c r="H44" i="19"/>
  <c r="G44" i="19"/>
  <c r="G17" i="6" s="1"/>
  <c r="H43" i="19"/>
  <c r="G43" i="19"/>
  <c r="G15" i="6" s="1"/>
  <c r="P36" i="19"/>
  <c r="N36" i="19"/>
  <c r="L36" i="19"/>
  <c r="J36" i="19"/>
  <c r="P35" i="19"/>
  <c r="N35" i="19"/>
  <c r="L35" i="19"/>
  <c r="J35" i="19"/>
  <c r="P34" i="19"/>
  <c r="L34" i="19"/>
  <c r="B33" i="19"/>
  <c r="B32" i="19"/>
  <c r="B29" i="19"/>
  <c r="B28" i="19"/>
  <c r="B25" i="19"/>
  <c r="B24" i="19"/>
  <c r="M20" i="19"/>
  <c r="L20" i="19"/>
  <c r="G20" i="19"/>
  <c r="C20" i="19"/>
  <c r="L19" i="19"/>
  <c r="G19" i="19"/>
  <c r="C19" i="19"/>
  <c r="L18" i="19"/>
  <c r="G18" i="19"/>
  <c r="C18" i="19"/>
  <c r="L17" i="19"/>
  <c r="L16" i="19"/>
  <c r="P15" i="19"/>
  <c r="O15" i="19" s="1"/>
  <c r="L15" i="19"/>
  <c r="L14" i="19"/>
  <c r="G8" i="19"/>
  <c r="P8" i="19" s="1"/>
  <c r="C8" i="19"/>
  <c r="L8" i="19" s="1"/>
  <c r="G7" i="19"/>
  <c r="P7" i="19" s="1"/>
  <c r="C7" i="19"/>
  <c r="L7" i="19" s="1"/>
  <c r="L6" i="19"/>
  <c r="C5" i="19"/>
  <c r="L5" i="19" s="1"/>
  <c r="N2" i="19"/>
  <c r="L2" i="19"/>
  <c r="P36" i="18"/>
  <c r="N36" i="18"/>
  <c r="L36" i="18"/>
  <c r="J36" i="18"/>
  <c r="H45" i="18"/>
  <c r="H44" i="18"/>
  <c r="H43" i="18"/>
  <c r="P15" i="26"/>
  <c r="O15" i="26" s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P15" i="20" l="1"/>
  <c r="P15" i="22"/>
  <c r="O15" i="22" s="1"/>
  <c r="P15" i="23"/>
  <c r="Q15" i="23" s="1"/>
  <c r="P15" i="25"/>
  <c r="P15" i="27"/>
  <c r="O15" i="27" s="1"/>
  <c r="P15" i="28"/>
  <c r="O15" i="28" s="1"/>
  <c r="P15" i="29"/>
  <c r="O15" i="29" s="1"/>
  <c r="P15" i="21"/>
  <c r="P15" i="24"/>
  <c r="Q15" i="26"/>
  <c r="Q15" i="19"/>
  <c r="N35" i="18"/>
  <c r="B18" i="6"/>
  <c r="B16" i="6"/>
  <c r="Q15" i="21" l="1"/>
  <c r="J36" i="21"/>
  <c r="O15" i="21"/>
  <c r="O15" i="23"/>
  <c r="Q15" i="24"/>
  <c r="O15" i="24"/>
  <c r="Q15" i="20"/>
  <c r="O15" i="20"/>
  <c r="Q15" i="22"/>
  <c r="Q15" i="27"/>
  <c r="Q15" i="28"/>
  <c r="Q15" i="29"/>
  <c r="Q15" i="25"/>
  <c r="O15" i="25"/>
  <c r="F25" i="6"/>
  <c r="F24" i="6"/>
  <c r="F23" i="6"/>
  <c r="F22" i="6"/>
  <c r="F18" i="6"/>
  <c r="F17" i="6"/>
  <c r="F16" i="6"/>
  <c r="F14" i="6"/>
  <c r="F11" i="6"/>
  <c r="G45" i="18"/>
  <c r="F19" i="6" s="1"/>
  <c r="G44" i="18"/>
  <c r="G43" i="18"/>
  <c r="F15" i="6" s="1"/>
  <c r="P34" i="18"/>
  <c r="L34" i="18"/>
  <c r="P35" i="18"/>
  <c r="L35" i="18"/>
  <c r="J35" i="18"/>
  <c r="M20" i="18"/>
  <c r="G8" i="18"/>
  <c r="P8" i="18" s="1"/>
  <c r="C8" i="18"/>
  <c r="L8" i="18" s="1"/>
  <c r="G7" i="18"/>
  <c r="P7" i="18" s="1"/>
  <c r="C7" i="18"/>
  <c r="L7" i="18" s="1"/>
  <c r="L6" i="18"/>
  <c r="C5" i="18"/>
  <c r="L5" i="18"/>
  <c r="N2" i="18"/>
  <c r="L2" i="18"/>
  <c r="L7" i="6"/>
  <c r="L8" i="6"/>
  <c r="C8" i="6"/>
  <c r="C7" i="6"/>
  <c r="C6" i="6"/>
  <c r="C5" i="6"/>
  <c r="P7" i="4"/>
  <c r="P8" i="4"/>
  <c r="L8" i="4"/>
  <c r="L7" i="4"/>
  <c r="L6" i="4"/>
  <c r="L5" i="4"/>
  <c r="P34" i="4"/>
  <c r="N35" i="4"/>
  <c r="L34" i="4"/>
  <c r="L35" i="4" s="1"/>
  <c r="D24" i="6"/>
  <c r="E24" i="6" s="1"/>
  <c r="J35" i="4"/>
  <c r="G45" i="4"/>
  <c r="G33" i="4" s="1"/>
  <c r="G33" i="18" s="1"/>
  <c r="G44" i="4"/>
  <c r="G29" i="4" s="1"/>
  <c r="G29" i="18" s="1"/>
  <c r="G43" i="4"/>
  <c r="G25" i="4" s="1"/>
  <c r="G25" i="18" s="1"/>
  <c r="D15" i="6"/>
  <c r="C15" i="6" s="1"/>
  <c r="Q15" i="4"/>
  <c r="B19" i="6"/>
  <c r="B17" i="6"/>
  <c r="B15" i="6"/>
  <c r="B14" i="6"/>
  <c r="F14" i="1"/>
  <c r="G19" i="1" s="1"/>
  <c r="H14" i="1"/>
  <c r="H28" i="4"/>
  <c r="F28" i="4"/>
  <c r="P18" i="21" l="1"/>
  <c r="L36" i="21" s="1"/>
  <c r="P35" i="4"/>
  <c r="P24" i="26"/>
  <c r="P24" i="20"/>
  <c r="P24" i="19"/>
  <c r="P24" i="27"/>
  <c r="P24" i="22"/>
  <c r="P24" i="21"/>
  <c r="P36" i="21" s="1"/>
  <c r="P24" i="24"/>
  <c r="P24" i="29"/>
  <c r="P24" i="28"/>
  <c r="P24" i="25"/>
  <c r="P24" i="23"/>
  <c r="D25" i="6"/>
  <c r="Q24" i="4"/>
  <c r="O24" i="4"/>
  <c r="D18" i="6"/>
  <c r="C18" i="6" s="1"/>
  <c r="G32" i="24"/>
  <c r="G32" i="20"/>
  <c r="G32" i="19"/>
  <c r="G32" i="27"/>
  <c r="G32" i="26"/>
  <c r="G32" i="23"/>
  <c r="G32" i="22"/>
  <c r="G32" i="25"/>
  <c r="G32" i="29"/>
  <c r="G32" i="28"/>
  <c r="G32" i="21"/>
  <c r="P18" i="22"/>
  <c r="P18" i="26"/>
  <c r="P18" i="24"/>
  <c r="P18" i="27"/>
  <c r="P18" i="25"/>
  <c r="F32" i="4"/>
  <c r="D14" i="6"/>
  <c r="E14" i="6" s="1"/>
  <c r="G24" i="29"/>
  <c r="G24" i="28"/>
  <c r="G24" i="25"/>
  <c r="G24" i="23"/>
  <c r="G24" i="20"/>
  <c r="G24" i="27"/>
  <c r="G24" i="22"/>
  <c r="G24" i="21"/>
  <c r="G24" i="19"/>
  <c r="G24" i="26"/>
  <c r="G24" i="24"/>
  <c r="F24" i="4"/>
  <c r="H32" i="4"/>
  <c r="F28" i="18"/>
  <c r="G28" i="21"/>
  <c r="G28" i="20"/>
  <c r="G28" i="27"/>
  <c r="G28" i="24"/>
  <c r="G28" i="22"/>
  <c r="G28" i="19"/>
  <c r="G28" i="23"/>
  <c r="G28" i="29"/>
  <c r="G28" i="28"/>
  <c r="G28" i="26"/>
  <c r="G28" i="25"/>
  <c r="F29" i="4"/>
  <c r="G29" i="26"/>
  <c r="G29" i="25"/>
  <c r="G29" i="29"/>
  <c r="G29" i="28"/>
  <c r="G29" i="21"/>
  <c r="G29" i="24"/>
  <c r="G29" i="20"/>
  <c r="G29" i="27"/>
  <c r="G29" i="23"/>
  <c r="G29" i="22"/>
  <c r="G29" i="19"/>
  <c r="D19" i="6"/>
  <c r="C19" i="6" s="1"/>
  <c r="G33" i="25"/>
  <c r="G33" i="21"/>
  <c r="G33" i="29"/>
  <c r="G33" i="28"/>
  <c r="G33" i="26"/>
  <c r="G33" i="24"/>
  <c r="G33" i="23"/>
  <c r="G33" i="20"/>
  <c r="G33" i="19"/>
  <c r="G33" i="27"/>
  <c r="G33" i="22"/>
  <c r="H25" i="4"/>
  <c r="G25" i="24"/>
  <c r="G25" i="23"/>
  <c r="G25" i="29"/>
  <c r="G25" i="28"/>
  <c r="G25" i="26"/>
  <c r="G25" i="25"/>
  <c r="G25" i="21"/>
  <c r="G25" i="20"/>
  <c r="G25" i="27"/>
  <c r="G25" i="22"/>
  <c r="G25" i="19"/>
  <c r="Q21" i="4"/>
  <c r="P21" i="21"/>
  <c r="N36" i="21" s="1"/>
  <c r="P21" i="20"/>
  <c r="P21" i="27"/>
  <c r="P21" i="26"/>
  <c r="P21" i="24"/>
  <c r="P21" i="29"/>
  <c r="P21" i="28"/>
  <c r="P21" i="25"/>
  <c r="P21" i="23"/>
  <c r="P21" i="22"/>
  <c r="P21" i="19"/>
  <c r="F32" i="18"/>
  <c r="Q24" i="18"/>
  <c r="O24" i="18"/>
  <c r="C24" i="6"/>
  <c r="Q21" i="18"/>
  <c r="O21" i="4"/>
  <c r="O21" i="18"/>
  <c r="Q18" i="4"/>
  <c r="F33" i="4"/>
  <c r="F25" i="4"/>
  <c r="E15" i="6"/>
  <c r="D17" i="6"/>
  <c r="H29" i="4"/>
  <c r="H33" i="4"/>
  <c r="C14" i="6"/>
  <c r="H24" i="4"/>
  <c r="D16" i="6"/>
  <c r="Q18" i="18"/>
  <c r="O18" i="18"/>
  <c r="Q15" i="18"/>
  <c r="O15" i="18"/>
  <c r="D22" i="6"/>
  <c r="O15" i="4"/>
  <c r="P18" i="19" l="1"/>
  <c r="O18" i="19" s="1"/>
  <c r="P18" i="28"/>
  <c r="O18" i="28" s="1"/>
  <c r="P18" i="20"/>
  <c r="O18" i="20" s="1"/>
  <c r="E18" i="6"/>
  <c r="D23" i="6"/>
  <c r="O18" i="4"/>
  <c r="P18" i="23"/>
  <c r="Q18" i="23" s="1"/>
  <c r="P18" i="29"/>
  <c r="O18" i="29" s="1"/>
  <c r="H25" i="20"/>
  <c r="F25" i="20"/>
  <c r="H33" i="28"/>
  <c r="F33" i="28"/>
  <c r="H29" i="28"/>
  <c r="F29" i="28"/>
  <c r="H25" i="19"/>
  <c r="F25" i="19"/>
  <c r="H25" i="29"/>
  <c r="F25" i="29"/>
  <c r="F33" i="23"/>
  <c r="H33" i="23"/>
  <c r="H29" i="19"/>
  <c r="F29" i="19"/>
  <c r="H29" i="20"/>
  <c r="F29" i="20"/>
  <c r="F28" i="25"/>
  <c r="H28" i="25"/>
  <c r="H28" i="27"/>
  <c r="F28" i="27"/>
  <c r="H24" i="20"/>
  <c r="F24" i="20"/>
  <c r="Q24" i="22"/>
  <c r="O24" i="22"/>
  <c r="H28" i="18"/>
  <c r="H32" i="18"/>
  <c r="Q21" i="23"/>
  <c r="O21" i="23"/>
  <c r="Q21" i="24"/>
  <c r="O21" i="24"/>
  <c r="Q21" i="21"/>
  <c r="O21" i="21"/>
  <c r="H25" i="27"/>
  <c r="F25" i="27"/>
  <c r="H25" i="26"/>
  <c r="F25" i="26"/>
  <c r="F25" i="24"/>
  <c r="H25" i="24"/>
  <c r="H33" i="19"/>
  <c r="F33" i="19"/>
  <c r="H33" i="26"/>
  <c r="F33" i="26"/>
  <c r="F33" i="25"/>
  <c r="H33" i="25"/>
  <c r="F29" i="23"/>
  <c r="H29" i="23"/>
  <c r="F29" i="21"/>
  <c r="H29" i="21"/>
  <c r="H29" i="26"/>
  <c r="F29" i="26"/>
  <c r="H28" i="28"/>
  <c r="F28" i="28"/>
  <c r="H28" i="22"/>
  <c r="F28" i="22"/>
  <c r="F28" i="21"/>
  <c r="H28" i="21"/>
  <c r="H24" i="24"/>
  <c r="F24" i="24"/>
  <c r="H24" i="22"/>
  <c r="F24" i="22"/>
  <c r="F24" i="25"/>
  <c r="H24" i="25"/>
  <c r="O18" i="27"/>
  <c r="Q18" i="27"/>
  <c r="O18" i="26"/>
  <c r="Q18" i="26"/>
  <c r="F32" i="25"/>
  <c r="H32" i="25"/>
  <c r="H32" i="27"/>
  <c r="F32" i="27"/>
  <c r="O24" i="23"/>
  <c r="Q24" i="23"/>
  <c r="O24" i="24"/>
  <c r="Q24" i="24"/>
  <c r="Q24" i="19"/>
  <c r="O24" i="19"/>
  <c r="H28" i="29"/>
  <c r="F28" i="29"/>
  <c r="F24" i="28"/>
  <c r="H24" i="28"/>
  <c r="F32" i="21"/>
  <c r="H32" i="21"/>
  <c r="H32" i="22"/>
  <c r="F32" i="22"/>
  <c r="Q24" i="20"/>
  <c r="O24" i="20"/>
  <c r="O21" i="25"/>
  <c r="Q21" i="25"/>
  <c r="H29" i="27"/>
  <c r="F29" i="27"/>
  <c r="O21" i="26"/>
  <c r="Q21" i="26"/>
  <c r="H25" i="28"/>
  <c r="F25" i="28"/>
  <c r="H33" i="20"/>
  <c r="F33" i="20"/>
  <c r="F28" i="24"/>
  <c r="H28" i="24"/>
  <c r="F24" i="26"/>
  <c r="H24" i="26"/>
  <c r="H24" i="27"/>
  <c r="F24" i="27"/>
  <c r="Q18" i="20"/>
  <c r="H32" i="19"/>
  <c r="F32" i="19"/>
  <c r="O24" i="25"/>
  <c r="Q24" i="25"/>
  <c r="O24" i="21"/>
  <c r="Q24" i="21"/>
  <c r="E19" i="6"/>
  <c r="O21" i="19"/>
  <c r="Q21" i="19"/>
  <c r="O21" i="28"/>
  <c r="Q21" i="28"/>
  <c r="Q21" i="27"/>
  <c r="O21" i="27"/>
  <c r="F25" i="21"/>
  <c r="H25" i="21"/>
  <c r="H33" i="22"/>
  <c r="F33" i="22"/>
  <c r="H33" i="29"/>
  <c r="F33" i="29"/>
  <c r="H29" i="29"/>
  <c r="F29" i="29"/>
  <c r="F28" i="23"/>
  <c r="H28" i="23"/>
  <c r="F24" i="19"/>
  <c r="H24" i="19"/>
  <c r="H24" i="29"/>
  <c r="F24" i="29"/>
  <c r="Q18" i="21"/>
  <c r="O18" i="21"/>
  <c r="H32" i="28"/>
  <c r="F32" i="28"/>
  <c r="F32" i="23"/>
  <c r="H32" i="23"/>
  <c r="H32" i="20"/>
  <c r="F32" i="20"/>
  <c r="Q24" i="28"/>
  <c r="O24" i="28"/>
  <c r="Q24" i="26"/>
  <c r="O24" i="26"/>
  <c r="Q21" i="22"/>
  <c r="O21" i="22"/>
  <c r="Q21" i="29"/>
  <c r="O21" i="29"/>
  <c r="Q21" i="20"/>
  <c r="O21" i="20"/>
  <c r="H25" i="22"/>
  <c r="F25" i="22"/>
  <c r="F25" i="25"/>
  <c r="H25" i="25"/>
  <c r="F25" i="23"/>
  <c r="H25" i="23"/>
  <c r="H33" i="27"/>
  <c r="F33" i="27"/>
  <c r="F33" i="24"/>
  <c r="H33" i="24"/>
  <c r="F33" i="21"/>
  <c r="H33" i="21"/>
  <c r="H29" i="22"/>
  <c r="F29" i="22"/>
  <c r="F29" i="24"/>
  <c r="H29" i="24"/>
  <c r="F29" i="25"/>
  <c r="H29" i="25"/>
  <c r="H28" i="26"/>
  <c r="F28" i="26"/>
  <c r="H28" i="19"/>
  <c r="F28" i="19"/>
  <c r="H28" i="20"/>
  <c r="F28" i="20"/>
  <c r="F24" i="21"/>
  <c r="H24" i="21"/>
  <c r="F24" i="23"/>
  <c r="H24" i="23"/>
  <c r="Q18" i="25"/>
  <c r="O18" i="25"/>
  <c r="Q18" i="24"/>
  <c r="O18" i="24"/>
  <c r="O18" i="22"/>
  <c r="Q18" i="22"/>
  <c r="H32" i="29"/>
  <c r="F32" i="29"/>
  <c r="H32" i="26"/>
  <c r="F32" i="26"/>
  <c r="F32" i="24"/>
  <c r="H32" i="24"/>
  <c r="C25" i="6"/>
  <c r="E25" i="6"/>
  <c r="Q24" i="29"/>
  <c r="O24" i="29"/>
  <c r="Q24" i="27"/>
  <c r="O24" i="27"/>
  <c r="F33" i="18"/>
  <c r="H33" i="18"/>
  <c r="F25" i="18"/>
  <c r="H25" i="18"/>
  <c r="H29" i="18"/>
  <c r="F29" i="18"/>
  <c r="C17" i="6"/>
  <c r="E17" i="6"/>
  <c r="H24" i="18"/>
  <c r="F24" i="18"/>
  <c r="E16" i="6"/>
  <c r="C16" i="6"/>
  <c r="E23" i="6"/>
  <c r="C23" i="6"/>
  <c r="E22" i="6"/>
  <c r="C22" i="6"/>
  <c r="O18" i="23" l="1"/>
  <c r="Q18" i="19"/>
  <c r="H45" i="21"/>
  <c r="H44" i="21"/>
  <c r="H43" i="21"/>
  <c r="Q18" i="29"/>
  <c r="Q18" i="28"/>
  <c r="L21" i="27"/>
  <c r="L21" i="29"/>
  <c r="L21" i="25"/>
  <c r="L21" i="20"/>
  <c r="L21" i="19"/>
  <c r="L21" i="23"/>
  <c r="L21" i="22"/>
  <c r="L21" i="21"/>
  <c r="L21" i="26"/>
  <c r="L21" i="28"/>
  <c r="L21" i="18"/>
  <c r="L21" i="24"/>
</calcChain>
</file>

<file path=xl/sharedStrings.xml><?xml version="1.0" encoding="utf-8"?>
<sst xmlns="http://schemas.openxmlformats.org/spreadsheetml/2006/main" count="2135" uniqueCount="157">
  <si>
    <t>Betreiber</t>
  </si>
  <si>
    <t>Hersteller; Typ; SN:</t>
  </si>
  <si>
    <t>Generator; SN:</t>
  </si>
  <si>
    <t>Strahler; SN:</t>
  </si>
  <si>
    <t>Bezugswert</t>
  </si>
  <si>
    <t>BA-Programm:</t>
  </si>
  <si>
    <t>Strom-Zeit-Produkt (mAs)</t>
  </si>
  <si>
    <t xml:space="preserve">Spannung: </t>
  </si>
  <si>
    <t>Target-Filter:</t>
  </si>
  <si>
    <t>Bildverarbeitung:</t>
  </si>
  <si>
    <t>Datum</t>
  </si>
  <si>
    <t>Prüfer</t>
  </si>
  <si>
    <t>Target-Filter</t>
  </si>
  <si>
    <t>kV</t>
  </si>
  <si>
    <t>mAs</t>
  </si>
  <si>
    <t>Status</t>
  </si>
  <si>
    <t>Unterschrift</t>
  </si>
  <si>
    <t>Bezugswerte festgelegt durch</t>
  </si>
  <si>
    <t>Ja</t>
  </si>
  <si>
    <t>Nein</t>
  </si>
  <si>
    <t>Mo/Mo</t>
  </si>
  <si>
    <t>W/Rh</t>
  </si>
  <si>
    <t>Mo/Rh</t>
  </si>
  <si>
    <t>W/Al</t>
  </si>
  <si>
    <t>Rh/Rh</t>
  </si>
  <si>
    <t>W/Ag</t>
  </si>
  <si>
    <r>
      <t>Aufnahmebedigungen</t>
    </r>
    <r>
      <rPr>
        <b/>
        <vertAlign val="superscript"/>
        <sz val="11"/>
        <color theme="3"/>
        <rFont val="Calibri Light"/>
        <family val="2"/>
        <scheme val="major"/>
      </rPr>
      <t>1)</t>
    </r>
  </si>
  <si>
    <t>Format:</t>
  </si>
  <si>
    <t>Bezugswerte</t>
  </si>
  <si>
    <r>
      <rPr>
        <vertAlign val="superscript"/>
        <sz val="9"/>
        <color theme="1"/>
        <rFont val="Calibri"/>
        <family val="2"/>
        <scheme val="minor"/>
      </rPr>
      <t>1)</t>
    </r>
    <r>
      <rPr>
        <sz val="9"/>
        <color theme="1"/>
        <rFont val="Calibri"/>
        <family val="2"/>
        <scheme val="minor"/>
      </rPr>
      <t xml:space="preserve"> Raster, Kompressionsplatte, Brennfleck wie im Patientenbetrieb</t>
    </r>
  </si>
  <si>
    <t>Detektorsystem; SN:</t>
  </si>
  <si>
    <t>Software:</t>
  </si>
  <si>
    <t>Standort; Etage; Raum:</t>
  </si>
  <si>
    <t>Prüfkörper; SN:</t>
  </si>
  <si>
    <t>7.3 Signaldifferenz-Rausch-Verhältnis bei Variation der Belichtungsautomatik</t>
  </si>
  <si>
    <t>7.2 Sicht- und Funktionsprüfung</t>
  </si>
  <si>
    <t>7.5 Thoraxwandseitige Bildbegrenzung</t>
  </si>
  <si>
    <t>7.4 Dynamikumfang des Detektorsystems</t>
  </si>
  <si>
    <t>SDNR</t>
  </si>
  <si>
    <t>Bezugswerte 26 mm PMMA</t>
  </si>
  <si>
    <t>Bezugswerte 46 mm PMMA</t>
  </si>
  <si>
    <t>Bezugswerte 66 mm PMMA</t>
  </si>
  <si>
    <t>Messwerte</t>
  </si>
  <si>
    <t>PMMA</t>
  </si>
  <si>
    <t>26 mm</t>
  </si>
  <si>
    <t>46 mm</t>
  </si>
  <si>
    <t>66 mm</t>
  </si>
  <si>
    <t>σ: zugehörige Standardabweichungen</t>
  </si>
  <si>
    <t>mBG</t>
  </si>
  <si>
    <t>σBG</t>
  </si>
  <si>
    <t>mAl</t>
  </si>
  <si>
    <t>σAl</t>
  </si>
  <si>
    <r>
      <t>m</t>
    </r>
    <r>
      <rPr>
        <vertAlign val="subscript"/>
        <sz val="9"/>
        <color rgb="FF000000"/>
        <rFont val="Calibri"/>
        <family val="2"/>
        <scheme val="minor"/>
      </rPr>
      <t>AL</t>
    </r>
    <r>
      <rPr>
        <sz val="9"/>
        <color rgb="FF000000"/>
        <rFont val="Calibri"/>
        <family val="2"/>
        <scheme val="minor"/>
      </rPr>
      <t>: der mittlere Pixelwert Aluminium,</t>
    </r>
  </si>
  <si>
    <r>
      <t>m</t>
    </r>
    <r>
      <rPr>
        <vertAlign val="subscript"/>
        <sz val="9"/>
        <color rgb="FF000000"/>
        <rFont val="Calibri"/>
        <family val="2"/>
        <scheme val="minor"/>
      </rPr>
      <t>BG</t>
    </r>
    <r>
      <rPr>
        <sz val="9"/>
        <color rgb="FF000000"/>
        <rFont val="Calibri"/>
        <family val="2"/>
        <scheme val="minor"/>
      </rPr>
      <t>: der mittlere Pixelwert PMMA,</t>
    </r>
  </si>
  <si>
    <r>
      <t>Störstruktur</t>
    </r>
    <r>
      <rPr>
        <b/>
        <vertAlign val="superscript"/>
        <sz val="10"/>
        <color theme="1" tint="0.249977111117893"/>
        <rFont val="Calibri"/>
        <family val="2"/>
        <scheme val="minor"/>
      </rPr>
      <t>2)</t>
    </r>
  </si>
  <si>
    <r>
      <rPr>
        <vertAlign val="superscript"/>
        <sz val="9"/>
        <color theme="1"/>
        <rFont val="Calibri"/>
        <family val="2"/>
        <scheme val="minor"/>
      </rPr>
      <t>2)</t>
    </r>
    <r>
      <rPr>
        <sz val="9"/>
        <color theme="1"/>
        <rFont val="Calibri"/>
        <family val="2"/>
        <scheme val="minor"/>
      </rPr>
      <t xml:space="preserve"> Artefakte, Rasterabbildungen oder Abklingeffekte</t>
    </r>
  </si>
  <si>
    <t>Testeinsatz:</t>
  </si>
  <si>
    <t>mAs:</t>
  </si>
  <si>
    <t>SDNR:</t>
  </si>
  <si>
    <t>Berechnung:</t>
  </si>
  <si>
    <r>
      <t>Δ</t>
    </r>
    <r>
      <rPr>
        <vertAlign val="subscript"/>
        <sz val="11"/>
        <color rgb="FF000000"/>
        <rFont val="Calibri"/>
        <family val="2"/>
        <scheme val="minor"/>
      </rPr>
      <t>n</t>
    </r>
    <r>
      <rPr>
        <sz val="11"/>
        <color rgb="FF000000"/>
        <rFont val="Calibri"/>
        <family val="2"/>
        <scheme val="minor"/>
      </rPr>
      <t xml:space="preserve"> = m</t>
    </r>
    <r>
      <rPr>
        <vertAlign val="subscript"/>
        <sz val="11"/>
        <color rgb="FF000000"/>
        <rFont val="Calibri"/>
        <family val="2"/>
        <scheme val="minor"/>
      </rPr>
      <t xml:space="preserve">Stufe (n-1) </t>
    </r>
    <r>
      <rPr>
        <sz val="11"/>
        <color rgb="FF000000"/>
        <rFont val="Calibri"/>
        <family val="2"/>
        <scheme val="minor"/>
      </rPr>
      <t>– m</t>
    </r>
    <r>
      <rPr>
        <vertAlign val="subscript"/>
        <sz val="11"/>
        <color rgb="FF000000"/>
        <rFont val="Calibri"/>
        <family val="2"/>
        <scheme val="minor"/>
      </rPr>
      <t>Stufe (n)</t>
    </r>
  </si>
  <si>
    <t>Δ1: Stufe 0 - Stufe 1</t>
  </si>
  <si>
    <t xml:space="preserve">Δ2: Stufe 1 - Stufe 2 </t>
  </si>
  <si>
    <t>Δ3: Stufe 12 - 13</t>
  </si>
  <si>
    <t>Schematische Darstellung der Treppe</t>
  </si>
  <si>
    <t>Offset</t>
  </si>
  <si>
    <t>Stufe 13</t>
  </si>
  <si>
    <t>Stufe 0</t>
  </si>
  <si>
    <t>Stufe 1</t>
  </si>
  <si>
    <t>Stufe 2</t>
  </si>
  <si>
    <t>Stufe 3</t>
  </si>
  <si>
    <t>Stufe 4</t>
  </si>
  <si>
    <t>Stufe 5</t>
  </si>
  <si>
    <t>Stufe 6</t>
  </si>
  <si>
    <t>Stufe 7</t>
  </si>
  <si>
    <t>Stufe 8</t>
  </si>
  <si>
    <t>Stufe 9</t>
  </si>
  <si>
    <t>Stufe 10</t>
  </si>
  <si>
    <t>Stufe 11</t>
  </si>
  <si>
    <t>Stufe 12</t>
  </si>
  <si>
    <t>Δ4: Stufe 13 - Offset</t>
  </si>
  <si>
    <t>SDNR 26 mm</t>
  </si>
  <si>
    <t>Jan</t>
  </si>
  <si>
    <t>Feb</t>
  </si>
  <si>
    <t>Mrz</t>
  </si>
  <si>
    <t>Apr</t>
  </si>
  <si>
    <t>Mai</t>
  </si>
  <si>
    <t>Jun</t>
  </si>
  <si>
    <t>Jul</t>
  </si>
  <si>
    <t>Aug</t>
  </si>
  <si>
    <t>Sep</t>
  </si>
  <si>
    <t>Okt</t>
  </si>
  <si>
    <t>Nov</t>
  </si>
  <si>
    <t>Dez</t>
  </si>
  <si>
    <t>SDNR 46 mm</t>
  </si>
  <si>
    <t>SDNR 66 mm</t>
  </si>
  <si>
    <t xml:space="preserve">7.3 Signaldifferenz-Rausch-Verhältnis </t>
  </si>
  <si>
    <t>Bewertung</t>
  </si>
  <si>
    <t>mAs 26 mm</t>
  </si>
  <si>
    <t>DIN 6868-14 Monatliche Konstanzprüfung</t>
  </si>
  <si>
    <t>DIN 6868-14 Tägliche Konstanzprüfung</t>
  </si>
  <si>
    <r>
      <t>Bedigungen erfüllt</t>
    </r>
    <r>
      <rPr>
        <vertAlign val="superscript"/>
        <sz val="11"/>
        <color theme="1"/>
        <rFont val="Calibri"/>
        <family val="2"/>
        <scheme val="minor"/>
      </rPr>
      <t>2)</t>
    </r>
    <r>
      <rPr>
        <sz val="11"/>
        <color theme="1"/>
        <rFont val="Calibri"/>
        <family val="2"/>
        <scheme val="minor"/>
      </rPr>
      <t>:</t>
    </r>
  </si>
  <si>
    <r>
      <rPr>
        <vertAlign val="superscript"/>
        <sz val="9"/>
        <color theme="1"/>
        <rFont val="Calibri"/>
        <family val="2"/>
        <scheme val="minor"/>
      </rPr>
      <t>2)</t>
    </r>
    <r>
      <rPr>
        <sz val="9"/>
        <color theme="1"/>
        <rFont val="Calibri"/>
        <family val="2"/>
        <scheme val="minor"/>
      </rPr>
      <t xml:space="preserve"> Raster, Kompressionsplatte, Brennfleck wie im Patientenbetrieb</t>
    </r>
  </si>
  <si>
    <t>- 15 %</t>
  </si>
  <si>
    <t>+ 15 %</t>
  </si>
  <si>
    <t>Kürzel Prüfer</t>
  </si>
  <si>
    <t>Höhe/Kraft:</t>
  </si>
  <si>
    <t>---</t>
  </si>
  <si>
    <t>Status Δ1: ---</t>
  </si>
  <si>
    <t>Status Δ2: ---</t>
  </si>
  <si>
    <t>Status 3: ---</t>
  </si>
  <si>
    <t>Status Δ4: ---</t>
  </si>
  <si>
    <r>
      <rPr>
        <vertAlign val="superscript"/>
        <sz val="9"/>
        <color theme="1"/>
        <rFont val="Calibri"/>
        <family val="2"/>
        <scheme val="minor"/>
      </rPr>
      <t>2)</t>
    </r>
    <r>
      <rPr>
        <sz val="9"/>
        <color theme="1"/>
        <rFont val="Calibri"/>
        <family val="2"/>
        <scheme val="minor"/>
      </rPr>
      <t xml:space="preserve"> Sichtbare Kugeln </t>
    </r>
    <r>
      <rPr>
        <sz val="9"/>
        <color theme="1"/>
        <rFont val="Calibri"/>
        <family val="2"/>
      </rPr>
      <t>≥ 2,5</t>
    </r>
  </si>
  <si>
    <r>
      <t>m</t>
    </r>
    <r>
      <rPr>
        <b/>
        <vertAlign val="subscript"/>
        <sz val="10"/>
        <color theme="1" tint="0.249977111117893"/>
        <rFont val="Calibri"/>
        <family val="2"/>
        <scheme val="minor"/>
      </rPr>
      <t>Stufe 0</t>
    </r>
  </si>
  <si>
    <r>
      <t>m</t>
    </r>
    <r>
      <rPr>
        <b/>
        <vertAlign val="subscript"/>
        <sz val="10"/>
        <color theme="1" tint="0.249977111117893"/>
        <rFont val="Calibri"/>
        <family val="2"/>
        <scheme val="minor"/>
      </rPr>
      <t>Stufe 1</t>
    </r>
  </si>
  <si>
    <r>
      <t>m</t>
    </r>
    <r>
      <rPr>
        <b/>
        <vertAlign val="subscript"/>
        <sz val="10"/>
        <color theme="1" tint="0.249977111117893"/>
        <rFont val="Calibri"/>
        <family val="2"/>
        <scheme val="minor"/>
      </rPr>
      <t>Stufe 2</t>
    </r>
  </si>
  <si>
    <r>
      <t>m</t>
    </r>
    <r>
      <rPr>
        <b/>
        <vertAlign val="subscript"/>
        <sz val="10"/>
        <color theme="1" tint="0.249977111117893"/>
        <rFont val="Calibri"/>
        <family val="2"/>
        <scheme val="minor"/>
      </rPr>
      <t>Stufe 12</t>
    </r>
  </si>
  <si>
    <r>
      <t>m</t>
    </r>
    <r>
      <rPr>
        <b/>
        <vertAlign val="subscript"/>
        <sz val="10"/>
        <color theme="1" tint="0.249977111117893"/>
        <rFont val="Calibri"/>
        <family val="2"/>
        <scheme val="minor"/>
      </rPr>
      <t>Stufe 13</t>
    </r>
  </si>
  <si>
    <r>
      <t>m</t>
    </r>
    <r>
      <rPr>
        <b/>
        <vertAlign val="subscript"/>
        <sz val="10"/>
        <color theme="1" tint="0.249977111117893"/>
        <rFont val="Calibri"/>
        <family val="2"/>
        <scheme val="minor"/>
      </rPr>
      <t>Stufe Offset</t>
    </r>
  </si>
  <si>
    <t>Kraft:</t>
  </si>
  <si>
    <t>Messfeld BA:</t>
  </si>
  <si>
    <t>Monat:</t>
  </si>
  <si>
    <t>Seite 1</t>
  </si>
  <si>
    <t>Jahr:</t>
  </si>
  <si>
    <t>Januar</t>
  </si>
  <si>
    <t>Seite 2</t>
  </si>
  <si>
    <t>Übersicht Jahr:</t>
  </si>
  <si>
    <t>Februar</t>
  </si>
  <si>
    <t>März</t>
  </si>
  <si>
    <t>April</t>
  </si>
  <si>
    <t>Juni</t>
  </si>
  <si>
    <t>Juli</t>
  </si>
  <si>
    <t>August</t>
  </si>
  <si>
    <t>September</t>
  </si>
  <si>
    <t>Oktober</t>
  </si>
  <si>
    <t>Dezember</t>
  </si>
  <si>
    <t>November</t>
  </si>
  <si>
    <t>mAs 46 mm</t>
  </si>
  <si>
    <t>mAs 66 mm</t>
  </si>
  <si>
    <t>O.K.</t>
  </si>
  <si>
    <t>nicht O.K.</t>
  </si>
  <si>
    <t>Kürzel des Prüfers</t>
  </si>
  <si>
    <r>
      <rPr>
        <vertAlign val="superscript"/>
        <sz val="9"/>
        <color theme="1"/>
        <rFont val="Calibri"/>
        <family val="2"/>
        <scheme val="minor"/>
      </rPr>
      <t>1)</t>
    </r>
    <r>
      <rPr>
        <sz val="9"/>
        <color theme="1"/>
        <rFont val="Calibri"/>
        <family val="2"/>
        <scheme val="minor"/>
      </rPr>
      <t xml:space="preserve">  Funkt. optischen und akustischen Anzeigen; mechanische Teile. Keine Beschädigungen mit Einfluss auf die Bildqualität.</t>
    </r>
  </si>
  <si>
    <r>
      <rPr>
        <vertAlign val="superscript"/>
        <sz val="9"/>
        <color theme="1"/>
        <rFont val="Calibri"/>
        <family val="2"/>
        <scheme val="minor"/>
      </rPr>
      <t>1)</t>
    </r>
    <r>
      <rPr>
        <sz val="9"/>
        <color theme="1"/>
        <rFont val="Calibri"/>
        <family val="2"/>
        <scheme val="minor"/>
      </rPr>
      <t xml:space="preserve"> Parameter können aus  46 mm-SDNR-Aufnahme entnommen werden</t>
    </r>
  </si>
  <si>
    <r>
      <t>Aufnahmebedingungen</t>
    </r>
    <r>
      <rPr>
        <b/>
        <vertAlign val="superscript"/>
        <sz val="11"/>
        <color theme="3"/>
        <rFont val="Calibri Light"/>
        <family val="2"/>
        <scheme val="major"/>
      </rPr>
      <t>1)</t>
    </r>
  </si>
  <si>
    <r>
      <t>Bedingungen erfüllt</t>
    </r>
    <r>
      <rPr>
        <vertAlign val="superscript"/>
        <sz val="11"/>
        <color theme="1"/>
        <rFont val="Calibri"/>
        <family val="2"/>
        <scheme val="minor"/>
      </rPr>
      <t>1)</t>
    </r>
    <r>
      <rPr>
        <sz val="11"/>
        <color theme="1"/>
        <rFont val="Calibri"/>
        <family val="2"/>
        <scheme val="minor"/>
      </rPr>
      <t>:</t>
    </r>
  </si>
  <si>
    <r>
      <t>Aufnahmebedingungen Allgemein</t>
    </r>
    <r>
      <rPr>
        <b/>
        <vertAlign val="superscript"/>
        <sz val="11"/>
        <color theme="3"/>
        <rFont val="Calibri Light"/>
        <family val="2"/>
        <scheme val="major"/>
      </rPr>
      <t>2)</t>
    </r>
  </si>
  <si>
    <r>
      <t>Bedingungen erfüllt</t>
    </r>
    <r>
      <rPr>
        <vertAlign val="superscript"/>
        <sz val="11"/>
        <color theme="1"/>
        <rFont val="Calibri"/>
        <family val="2"/>
        <scheme val="minor"/>
      </rPr>
      <t>2)</t>
    </r>
    <r>
      <rPr>
        <sz val="11"/>
        <color theme="1"/>
        <rFont val="Calibri"/>
        <family val="2"/>
        <scheme val="minor"/>
      </rPr>
      <t>:</t>
    </r>
  </si>
  <si>
    <t>Prüfdatum</t>
  </si>
  <si>
    <t>Name des Prüfers</t>
  </si>
  <si>
    <t>AS</t>
  </si>
  <si>
    <t>24x30</t>
  </si>
  <si>
    <t>18x14</t>
  </si>
  <si>
    <t xml:space="preserve">Standort; </t>
  </si>
  <si>
    <t>Etage; Raum:</t>
  </si>
  <si>
    <t>RZ-Münster</t>
  </si>
  <si>
    <t xml:space="preserve">Höhe: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</si>
</sst>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d/\ dd/mm/yyyy"/>
    <numFmt numFmtId="165" formatCode="0.0"/>
  </numFmts>
  <fonts count="31" x14ac:knownFonts="1"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 Light"/>
      <family val="2"/>
      <scheme val="major"/>
    </font>
    <font>
      <b/>
      <sz val="11"/>
      <color theme="3"/>
      <name val="Calibri Light"/>
      <family val="2"/>
      <scheme val="major"/>
    </font>
    <font>
      <b/>
      <sz val="10"/>
      <color theme="3"/>
      <name val="Calibri Light"/>
      <family val="2"/>
      <scheme val="major"/>
    </font>
    <font>
      <b/>
      <sz val="12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8"/>
      <color theme="3"/>
      <name val="Calibri"/>
      <family val="2"/>
      <scheme val="minor"/>
    </font>
    <font>
      <b/>
      <vertAlign val="superscript"/>
      <sz val="11"/>
      <color theme="3"/>
      <name val="Calibri Light"/>
      <family val="2"/>
      <scheme val="major"/>
    </font>
    <font>
      <vertAlign val="superscript"/>
      <sz val="9"/>
      <color theme="1"/>
      <name val="Calibri"/>
      <family val="2"/>
      <scheme val="minor"/>
    </font>
    <font>
      <sz val="22"/>
      <color theme="1" tint="0.34998626667073579"/>
      <name val="Calibri Light"/>
      <family val="2"/>
      <scheme val="major"/>
    </font>
    <font>
      <b/>
      <sz val="10"/>
      <color theme="1" tint="0.249977111117893"/>
      <name val="Calibri"/>
      <family val="2"/>
      <scheme val="minor"/>
    </font>
    <font>
      <sz val="14"/>
      <color theme="3"/>
      <name val="Calibri Light"/>
      <family val="2"/>
      <scheme val="major"/>
    </font>
    <font>
      <sz val="16"/>
      <color theme="3"/>
      <name val="Calibri Light"/>
      <family val="2"/>
      <scheme val="major"/>
    </font>
    <font>
      <sz val="9"/>
      <color rgb="FF000000"/>
      <name val="Calibri"/>
      <family val="2"/>
      <scheme val="minor"/>
    </font>
    <font>
      <vertAlign val="subscript"/>
      <sz val="9"/>
      <color rgb="FF000000"/>
      <name val="Calibri"/>
      <family val="2"/>
      <scheme val="minor"/>
    </font>
    <font>
      <b/>
      <vertAlign val="superscript"/>
      <sz val="10"/>
      <color theme="1" tint="0.249977111117893"/>
      <name val="Calibri"/>
      <family val="2"/>
      <scheme val="minor"/>
    </font>
    <font>
      <sz val="11"/>
      <color rgb="FF000000"/>
      <name val="Calibri"/>
      <family val="2"/>
      <scheme val="minor"/>
    </font>
    <font>
      <vertAlign val="subscript"/>
      <sz val="11"/>
      <color rgb="FF000000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14"/>
      <color theme="1"/>
      <name val="Calibri Light"/>
      <family val="2"/>
      <scheme val="major"/>
    </font>
    <font>
      <b/>
      <vertAlign val="subscript"/>
      <sz val="10"/>
      <color theme="1" tint="0.24997711111789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2EB859"/>
        <bgColor indexed="64"/>
      </patternFill>
    </fill>
    <fill>
      <gradientFill>
        <stop position="0">
          <color theme="9"/>
        </stop>
        <stop position="1">
          <color rgb="FF2EB859"/>
        </stop>
      </gradientFill>
    </fill>
    <fill>
      <gradientFill>
        <stop position="0">
          <color rgb="FF2EB859"/>
        </stop>
        <stop position="1">
          <color theme="9"/>
        </stop>
      </gradientFill>
    </fill>
  </fills>
  <borders count="2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ck">
        <color theme="0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theme="0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/>
      <top/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/>
      <diagonal/>
    </border>
    <border>
      <left/>
      <right/>
      <top style="thin">
        <color theme="0" tint="-0.14999847407452621"/>
      </top>
      <bottom/>
      <diagonal/>
    </border>
    <border>
      <left/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/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/>
      <top/>
      <bottom style="thin">
        <color theme="0" tint="-0.14999847407452621"/>
      </bottom>
      <diagonal/>
    </border>
    <border>
      <left/>
      <right/>
      <top style="thin">
        <color theme="0" tint="-0.14996795556505021"/>
      </top>
      <bottom/>
      <diagonal/>
    </border>
    <border>
      <left/>
      <right style="thin">
        <color indexed="64"/>
      </right>
      <top/>
      <bottom style="thin">
        <color theme="0" tint="-0.14996795556505021"/>
      </bottom>
      <diagonal/>
    </border>
    <border>
      <left/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ck">
        <color theme="0"/>
      </left>
      <right/>
      <top/>
      <bottom style="thin">
        <color indexed="64"/>
      </bottom>
      <diagonal/>
    </border>
    <border>
      <left style="thick">
        <color theme="0"/>
      </left>
      <right style="thick">
        <color theme="0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1" applyNumberFormat="0" applyFill="0" applyAlignment="0" applyProtection="0"/>
  </cellStyleXfs>
  <cellXfs count="159">
    <xf numFmtId="0" fontId="0" fillId="0" borderId="0" xfId="0"/>
    <xf numFmtId="0" fontId="0" fillId="0" borderId="0" xfId="0" applyBorder="1"/>
    <xf numFmtId="0" fontId="0" fillId="0" borderId="15" xfId="0" applyBorder="1"/>
    <xf numFmtId="0" fontId="0" fillId="0" borderId="14" xfId="0" applyBorder="1"/>
    <xf numFmtId="0" fontId="11" fillId="2" borderId="0" xfId="0" applyFont="1" applyFill="1" applyProtection="1">
      <protection locked="0"/>
    </xf>
    <xf numFmtId="0" fontId="2" fillId="2" borderId="0" xfId="0" applyFont="1" applyFill="1" applyProtection="1">
      <protection locked="0"/>
    </xf>
    <xf numFmtId="0" fontId="3" fillId="2" borderId="0" xfId="0" applyFont="1" applyFill="1" applyProtection="1">
      <protection locked="0"/>
    </xf>
    <xf numFmtId="0" fontId="14" fillId="2" borderId="2" xfId="1" applyFont="1" applyFill="1" applyBorder="1" applyAlignment="1" applyProtection="1">
      <alignment vertical="center"/>
      <protection locked="0"/>
    </xf>
    <xf numFmtId="0" fontId="14" fillId="2" borderId="28" xfId="1" applyFont="1" applyFill="1" applyBorder="1" applyAlignment="1" applyProtection="1">
      <alignment horizontal="center" vertical="center"/>
      <protection locked="0"/>
    </xf>
    <xf numFmtId="0" fontId="14" fillId="2" borderId="2" xfId="1" applyFont="1" applyFill="1" applyBorder="1" applyAlignment="1" applyProtection="1">
      <alignment horizontal="right" vertical="center"/>
      <protection locked="0"/>
    </xf>
    <xf numFmtId="0" fontId="14" fillId="2" borderId="27" xfId="1" applyFont="1" applyFill="1" applyBorder="1" applyAlignment="1" applyProtection="1">
      <alignment horizontal="center" vertical="center"/>
      <protection locked="0"/>
    </xf>
    <xf numFmtId="0" fontId="0" fillId="2" borderId="0" xfId="0" applyFill="1" applyProtection="1">
      <protection locked="0"/>
    </xf>
    <xf numFmtId="0" fontId="4" fillId="2" borderId="2" xfId="1" applyFont="1" applyFill="1" applyBorder="1" applyAlignment="1" applyProtection="1">
      <alignment vertical="center"/>
      <protection locked="0"/>
    </xf>
    <xf numFmtId="0" fontId="4" fillId="2" borderId="0" xfId="1" applyFont="1" applyFill="1" applyBorder="1" applyAlignment="1" applyProtection="1">
      <alignment vertical="center"/>
      <protection locked="0"/>
    </xf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horizontal="right" indent="1"/>
      <protection locked="0"/>
    </xf>
    <xf numFmtId="0" fontId="0" fillId="2" borderId="3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0" xfId="0" applyFill="1" applyAlignment="1" applyProtection="1">
      <alignment horizontal="left"/>
      <protection locked="0"/>
    </xf>
    <xf numFmtId="0" fontId="0" fillId="2" borderId="0" xfId="0" applyFill="1" applyBorder="1" applyAlignment="1" applyProtection="1">
      <alignment horizontal="left"/>
      <protection locked="0"/>
    </xf>
    <xf numFmtId="0" fontId="0" fillId="2" borderId="0" xfId="0" applyFill="1" applyAlignment="1" applyProtection="1">
      <alignment vertic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7" fillId="2" borderId="0" xfId="0" applyFont="1" applyFill="1" applyAlignment="1" applyProtection="1">
      <alignment vertical="top"/>
      <protection locked="0"/>
    </xf>
    <xf numFmtId="0" fontId="0" fillId="2" borderId="0" xfId="0" applyFill="1" applyBorder="1" applyAlignment="1" applyProtection="1">
      <alignment vertic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165" fontId="6" fillId="4" borderId="0" xfId="0" applyNumberFormat="1" applyFont="1" applyFill="1" applyBorder="1" applyAlignment="1" applyProtection="1">
      <alignment horizontal="center" vertical="center"/>
      <protection locked="0"/>
    </xf>
    <xf numFmtId="49" fontId="8" fillId="2" borderId="0" xfId="0" applyNumberFormat="1" applyFont="1" applyFill="1" applyBorder="1" applyAlignment="1" applyProtection="1">
      <alignment horizontal="center" vertical="top"/>
      <protection locked="0"/>
    </xf>
    <xf numFmtId="0" fontId="0" fillId="2" borderId="0" xfId="0" applyFill="1" applyAlignment="1" applyProtection="1">
      <alignment horizontal="right"/>
      <protection locked="0"/>
    </xf>
    <xf numFmtId="0" fontId="15" fillId="2" borderId="0" xfId="0" applyFont="1" applyFill="1" applyProtection="1">
      <protection locked="0"/>
    </xf>
    <xf numFmtId="0" fontId="12" fillId="3" borderId="0" xfId="0" applyFont="1" applyFill="1" applyBorder="1" applyAlignment="1" applyProtection="1">
      <alignment horizontal="center"/>
      <protection locked="0"/>
    </xf>
    <xf numFmtId="0" fontId="0" fillId="2" borderId="23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horizontal="center"/>
      <protection locked="0"/>
    </xf>
    <xf numFmtId="165" fontId="0" fillId="2" borderId="23" xfId="0" applyNumberFormat="1" applyFill="1" applyBorder="1" applyAlignment="1" applyProtection="1">
      <alignment horizontal="center"/>
    </xf>
    <xf numFmtId="165" fontId="0" fillId="2" borderId="8" xfId="0" applyNumberFormat="1" applyFill="1" applyBorder="1" applyAlignment="1" applyProtection="1">
      <alignment horizontal="center"/>
    </xf>
    <xf numFmtId="0" fontId="23" fillId="2" borderId="23" xfId="0" applyFont="1" applyFill="1" applyBorder="1" applyAlignment="1" applyProtection="1">
      <alignment horizontal="center"/>
    </xf>
    <xf numFmtId="0" fontId="23" fillId="2" borderId="8" xfId="0" applyFont="1" applyFill="1" applyBorder="1" applyAlignment="1" applyProtection="1">
      <alignment horizontal="center"/>
    </xf>
    <xf numFmtId="165" fontId="6" fillId="6" borderId="0" xfId="0" applyNumberFormat="1" applyFont="1" applyFill="1" applyBorder="1" applyAlignment="1" applyProtection="1">
      <alignment horizontal="center" vertical="center"/>
    </xf>
    <xf numFmtId="165" fontId="6" fillId="5" borderId="0" xfId="0" applyNumberFormat="1" applyFont="1" applyFill="1" applyBorder="1" applyAlignment="1" applyProtection="1">
      <alignment horizontal="center" vertical="center"/>
    </xf>
    <xf numFmtId="0" fontId="0" fillId="0" borderId="0" xfId="0" applyProtection="1">
      <protection locked="0"/>
    </xf>
    <xf numFmtId="0" fontId="7" fillId="2" borderId="0" xfId="0" applyFont="1" applyFill="1" applyProtection="1">
      <protection locked="0"/>
    </xf>
    <xf numFmtId="0" fontId="5" fillId="2" borderId="0" xfId="1" applyFont="1" applyFill="1" applyBorder="1" applyAlignment="1" applyProtection="1">
      <alignment horizontal="center" vertical="center"/>
      <protection locked="0"/>
    </xf>
    <xf numFmtId="0" fontId="5" fillId="2" borderId="5" xfId="1" applyFon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12" fillId="3" borderId="7" xfId="0" applyFont="1" applyFill="1" applyBorder="1" applyAlignment="1" applyProtection="1">
      <alignment horizontal="center"/>
      <protection locked="0"/>
    </xf>
    <xf numFmtId="0" fontId="12" fillId="3" borderId="24" xfId="0" applyFont="1" applyFill="1" applyBorder="1" applyAlignment="1" applyProtection="1">
      <alignment horizontal="center"/>
      <protection locked="0"/>
    </xf>
    <xf numFmtId="0" fontId="0" fillId="2" borderId="25" xfId="0" applyFill="1" applyBorder="1" applyAlignment="1" applyProtection="1">
      <alignment horizontal="center"/>
      <protection locked="0"/>
    </xf>
    <xf numFmtId="0" fontId="0" fillId="2" borderId="26" xfId="0" applyFill="1" applyBorder="1" applyAlignment="1" applyProtection="1">
      <alignment horizontal="center"/>
      <protection locked="0"/>
    </xf>
    <xf numFmtId="0" fontId="7" fillId="2" borderId="0" xfId="0" applyFont="1" applyFill="1" applyAlignment="1" applyProtection="1">
      <alignment horizontal="left" vertical="top"/>
      <protection locked="0"/>
    </xf>
    <xf numFmtId="14" fontId="0" fillId="2" borderId="3" xfId="0" applyNumberFormat="1" applyFill="1" applyBorder="1" applyAlignment="1" applyProtection="1">
      <alignment horizontal="center"/>
      <protection locked="0"/>
    </xf>
    <xf numFmtId="0" fontId="7" fillId="2" borderId="6" xfId="0" applyFont="1" applyFill="1" applyBorder="1" applyAlignment="1" applyProtection="1">
      <alignment horizontal="center" vertical="top"/>
      <protection locked="0"/>
    </xf>
    <xf numFmtId="0" fontId="14" fillId="2" borderId="28" xfId="1" applyFont="1" applyFill="1" applyBorder="1" applyAlignment="1" applyProtection="1">
      <alignment horizontal="center" vertical="center"/>
    </xf>
    <xf numFmtId="0" fontId="14" fillId="2" borderId="27" xfId="1" applyFont="1" applyFill="1" applyBorder="1" applyAlignment="1" applyProtection="1">
      <alignment horizontal="center" vertical="center"/>
    </xf>
    <xf numFmtId="0" fontId="0" fillId="2" borderId="26" xfId="0" applyFill="1" applyBorder="1" applyAlignment="1" applyProtection="1">
      <alignment horizontal="center"/>
    </xf>
    <xf numFmtId="0" fontId="4" fillId="2" borderId="5" xfId="1" applyFont="1" applyFill="1" applyBorder="1" applyAlignment="1" applyProtection="1">
      <alignment vertical="center"/>
      <protection locked="0"/>
    </xf>
    <xf numFmtId="0" fontId="4" fillId="2" borderId="3" xfId="1" applyFont="1" applyFill="1" applyBorder="1" applyAlignment="1" applyProtection="1">
      <alignment horizontal="left" vertical="center"/>
      <protection locked="0"/>
    </xf>
    <xf numFmtId="0" fontId="12" fillId="3" borderId="0" xfId="0" applyFont="1" applyFill="1" applyAlignment="1" applyProtection="1">
      <alignment horizontal="center"/>
      <protection locked="0"/>
    </xf>
    <xf numFmtId="164" fontId="7" fillId="0" borderId="0" xfId="0" applyNumberFormat="1" applyFont="1" applyFill="1" applyAlignment="1" applyProtection="1">
      <alignment horizontal="right"/>
      <protection locked="0"/>
    </xf>
    <xf numFmtId="0" fontId="0" fillId="0" borderId="0" xfId="0" applyFill="1" applyAlignment="1" applyProtection="1">
      <alignment horizontal="center"/>
      <protection locked="0"/>
    </xf>
    <xf numFmtId="164" fontId="7" fillId="0" borderId="0" xfId="0" applyNumberFormat="1" applyFont="1" applyFill="1" applyBorder="1" applyAlignment="1" applyProtection="1">
      <alignment horizontal="right"/>
      <protection locked="0"/>
    </xf>
    <xf numFmtId="0" fontId="0" fillId="0" borderId="0" xfId="0" applyFill="1" applyBorder="1" applyAlignment="1" applyProtection="1">
      <alignment horizontal="center"/>
      <protection locked="0"/>
    </xf>
    <xf numFmtId="0" fontId="0" fillId="0" borderId="0" xfId="0" applyFill="1" applyBorder="1" applyAlignment="1" applyProtection="1">
      <alignment horizontal="left" vertical="top"/>
      <protection locked="0"/>
    </xf>
    <xf numFmtId="0" fontId="0" fillId="0" borderId="0" xfId="0" applyNumberFormat="1" applyFill="1" applyBorder="1" applyAlignment="1" applyProtection="1">
      <alignment horizontal="left" vertical="top"/>
      <protection locked="0"/>
    </xf>
    <xf numFmtId="14" fontId="0" fillId="0" borderId="0" xfId="0" applyNumberFormat="1" applyFill="1" applyBorder="1" applyAlignment="1" applyProtection="1">
      <alignment horizontal="left"/>
      <protection locked="0"/>
    </xf>
    <xf numFmtId="14" fontId="0" fillId="0" borderId="3" xfId="0" applyNumberFormat="1" applyBorder="1" applyAlignment="1" applyProtection="1">
      <alignment horizontal="center"/>
      <protection locked="0"/>
    </xf>
    <xf numFmtId="0" fontId="7" fillId="0" borderId="6" xfId="0" applyFont="1" applyBorder="1" applyAlignment="1" applyProtection="1">
      <alignment horizontal="center" vertical="top"/>
      <protection locked="0"/>
    </xf>
    <xf numFmtId="0" fontId="23" fillId="0" borderId="0" xfId="0" applyFont="1" applyFill="1" applyAlignment="1" applyProtection="1">
      <alignment horizontal="center" vertical="center"/>
    </xf>
    <xf numFmtId="0" fontId="0" fillId="0" borderId="0" xfId="0" applyAlignment="1" applyProtection="1">
      <alignment horizontal="center"/>
      <protection locked="0"/>
    </xf>
    <xf numFmtId="0" fontId="0" fillId="0" borderId="0" xfId="0" quotePrefix="1" applyAlignment="1" applyProtection="1">
      <alignment horizontal="center"/>
      <protection locked="0"/>
    </xf>
    <xf numFmtId="165" fontId="6" fillId="4" borderId="0" xfId="0" applyNumberFormat="1" applyFont="1" applyFill="1" applyBorder="1" applyAlignment="1" applyProtection="1">
      <alignment horizontal="center" vertical="center"/>
    </xf>
    <xf numFmtId="165" fontId="0" fillId="0" borderId="0" xfId="0" applyNumberFormat="1" applyAlignment="1" applyProtection="1">
      <alignment horizontal="center"/>
    </xf>
    <xf numFmtId="0" fontId="0" fillId="3" borderId="17" xfId="0" applyFill="1" applyBorder="1" applyProtection="1">
      <protection locked="0"/>
    </xf>
    <xf numFmtId="0" fontId="12" fillId="3" borderId="18" xfId="0" applyFont="1" applyFill="1" applyBorder="1" applyAlignment="1" applyProtection="1">
      <alignment horizontal="center"/>
      <protection locked="0"/>
    </xf>
    <xf numFmtId="0" fontId="12" fillId="3" borderId="15" xfId="0" applyFont="1" applyFill="1" applyBorder="1" applyAlignment="1" applyProtection="1">
      <alignment horizontal="center"/>
      <protection locked="0"/>
    </xf>
    <xf numFmtId="0" fontId="12" fillId="3" borderId="12" xfId="0" applyFont="1" applyFill="1" applyBorder="1" applyAlignment="1" applyProtection="1">
      <alignment horizontal="center"/>
      <protection locked="0"/>
    </xf>
    <xf numFmtId="0" fontId="21" fillId="2" borderId="0" xfId="0" applyFont="1" applyFill="1" applyBorder="1" applyProtection="1">
      <protection locked="0"/>
    </xf>
    <xf numFmtId="0" fontId="0" fillId="2" borderId="0" xfId="0" applyFill="1" applyBorder="1" applyAlignment="1" applyProtection="1">
      <protection locked="0"/>
    </xf>
    <xf numFmtId="0" fontId="0" fillId="2" borderId="0" xfId="0" applyFill="1" applyBorder="1" applyAlignment="1" applyProtection="1">
      <alignment horizontal="center"/>
      <protection locked="0"/>
    </xf>
    <xf numFmtId="0" fontId="13" fillId="2" borderId="0" xfId="1" applyFont="1" applyFill="1" applyBorder="1" applyAlignment="1" applyProtection="1">
      <alignment vertical="center"/>
      <protection locked="0"/>
    </xf>
    <xf numFmtId="0" fontId="26" fillId="2" borderId="12" xfId="0" applyFont="1" applyFill="1" applyBorder="1" applyAlignment="1" applyProtection="1">
      <alignment horizontal="center"/>
      <protection locked="0"/>
    </xf>
    <xf numFmtId="0" fontId="26" fillId="2" borderId="20" xfId="0" applyFont="1" applyFill="1" applyBorder="1" applyAlignment="1" applyProtection="1">
      <protection locked="0"/>
    </xf>
    <xf numFmtId="0" fontId="26" fillId="2" borderId="21" xfId="0" applyFont="1" applyFill="1" applyBorder="1" applyAlignment="1" applyProtection="1">
      <protection locked="0"/>
    </xf>
    <xf numFmtId="0" fontId="26" fillId="2" borderId="20" xfId="0" applyFont="1" applyFill="1" applyBorder="1" applyProtection="1">
      <protection locked="0"/>
    </xf>
    <xf numFmtId="0" fontId="26" fillId="2" borderId="21" xfId="0" applyFont="1" applyFill="1" applyBorder="1" applyProtection="1">
      <protection locked="0"/>
    </xf>
    <xf numFmtId="165" fontId="27" fillId="5" borderId="0" xfId="0" applyNumberFormat="1" applyFont="1" applyFill="1" applyBorder="1" applyAlignment="1" applyProtection="1">
      <alignment horizontal="center" vertical="center"/>
    </xf>
    <xf numFmtId="165" fontId="27" fillId="5" borderId="16" xfId="0" applyNumberFormat="1" applyFont="1" applyFill="1" applyBorder="1" applyAlignment="1" applyProtection="1">
      <alignment horizontal="center" vertical="center"/>
    </xf>
    <xf numFmtId="165" fontId="27" fillId="6" borderId="0" xfId="0" applyNumberFormat="1" applyFont="1" applyFill="1" applyBorder="1" applyAlignment="1" applyProtection="1">
      <alignment horizontal="center" vertical="center"/>
    </xf>
    <xf numFmtId="165" fontId="27" fillId="6" borderId="16" xfId="0" applyNumberFormat="1" applyFont="1" applyFill="1" applyBorder="1" applyAlignment="1" applyProtection="1">
      <alignment horizontal="center" vertical="center"/>
    </xf>
    <xf numFmtId="165" fontId="27" fillId="6" borderId="19" xfId="0" applyNumberFormat="1" applyFont="1" applyFill="1" applyBorder="1" applyAlignment="1" applyProtection="1">
      <alignment horizontal="center" vertical="center"/>
    </xf>
    <xf numFmtId="165" fontId="27" fillId="6" borderId="15" xfId="0" applyNumberFormat="1" applyFont="1" applyFill="1" applyBorder="1" applyAlignment="1" applyProtection="1">
      <alignment horizontal="center" vertical="center"/>
    </xf>
    <xf numFmtId="165" fontId="27" fillId="5" borderId="14" xfId="0" applyNumberFormat="1" applyFont="1" applyFill="1" applyBorder="1" applyAlignment="1" applyProtection="1">
      <alignment horizontal="center" vertical="center"/>
    </xf>
    <xf numFmtId="0" fontId="24" fillId="0" borderId="0" xfId="0" applyFont="1"/>
    <xf numFmtId="165" fontId="24" fillId="0" borderId="0" xfId="0" applyNumberFormat="1" applyFont="1" applyAlignment="1">
      <alignment horizontal="left"/>
    </xf>
    <xf numFmtId="1" fontId="0" fillId="2" borderId="8" xfId="0" applyNumberFormat="1" applyFill="1" applyBorder="1" applyAlignment="1" applyProtection="1">
      <alignment horizontal="center"/>
      <protection locked="0"/>
    </xf>
    <xf numFmtId="1" fontId="0" fillId="2" borderId="25" xfId="0" applyNumberFormat="1" applyFill="1" applyBorder="1" applyAlignment="1" applyProtection="1">
      <alignment horizontal="center"/>
      <protection locked="0"/>
    </xf>
    <xf numFmtId="1" fontId="0" fillId="2" borderId="26" xfId="0" applyNumberFormat="1" applyFill="1" applyBorder="1" applyAlignment="1" applyProtection="1">
      <alignment horizontal="center"/>
    </xf>
    <xf numFmtId="1" fontId="0" fillId="2" borderId="26" xfId="0" applyNumberFormat="1" applyFill="1" applyBorder="1" applyAlignment="1" applyProtection="1">
      <alignment horizontal="center"/>
      <protection locked="0"/>
    </xf>
    <xf numFmtId="165" fontId="27" fillId="4" borderId="0" xfId="0" applyNumberFormat="1" applyFont="1" applyFill="1" applyBorder="1" applyAlignment="1" applyProtection="1">
      <alignment horizontal="center" vertical="center"/>
    </xf>
    <xf numFmtId="165" fontId="27" fillId="4" borderId="16" xfId="0" applyNumberFormat="1" applyFont="1" applyFill="1" applyBorder="1" applyAlignment="1" applyProtection="1">
      <alignment horizontal="center" vertical="center"/>
    </xf>
    <xf numFmtId="165" fontId="27" fillId="4" borderId="14" xfId="0" applyNumberFormat="1" applyFont="1" applyFill="1" applyBorder="1" applyAlignment="1" applyProtection="1">
      <alignment horizontal="center" vertical="center"/>
    </xf>
    <xf numFmtId="0" fontId="26" fillId="2" borderId="17" xfId="0" applyFont="1" applyFill="1" applyBorder="1" applyAlignment="1" applyProtection="1">
      <alignment horizontal="center" wrapText="1"/>
    </xf>
    <xf numFmtId="0" fontId="26" fillId="2" borderId="22" xfId="0" applyFont="1" applyFill="1" applyBorder="1" applyAlignment="1" applyProtection="1">
      <alignment horizontal="center" wrapText="1"/>
    </xf>
    <xf numFmtId="165" fontId="26" fillId="2" borderId="12" xfId="0" applyNumberFormat="1" applyFont="1" applyFill="1" applyBorder="1" applyAlignment="1" applyProtection="1">
      <alignment horizontal="center"/>
    </xf>
    <xf numFmtId="165" fontId="0" fillId="2" borderId="0" xfId="0" applyNumberFormat="1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3" xfId="0" applyFill="1" applyBorder="1" applyAlignment="1" applyProtection="1">
      <alignment horizontal="center"/>
    </xf>
    <xf numFmtId="0" fontId="24" fillId="0" borderId="0" xfId="0" applyFont="1" applyFill="1"/>
    <xf numFmtId="165" fontId="0" fillId="2" borderId="3" xfId="0" applyNumberFormat="1" applyFill="1" applyBorder="1" applyAlignment="1" applyProtection="1">
      <alignment horizontal="center"/>
      <protection locked="0"/>
    </xf>
    <xf numFmtId="0" fontId="7" fillId="2" borderId="6" xfId="0" applyFont="1" applyFill="1" applyBorder="1" applyAlignment="1" applyProtection="1">
      <alignment horizontal="center" vertical="top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</xf>
    <xf numFmtId="0" fontId="14" fillId="2" borderId="27" xfId="1" applyFont="1" applyFill="1" applyBorder="1" applyAlignment="1" applyProtection="1">
      <alignment horizontal="center" vertical="center"/>
      <protection locked="0"/>
    </xf>
    <xf numFmtId="0" fontId="28" fillId="0" borderId="0" xfId="0" applyFont="1"/>
    <xf numFmtId="0" fontId="29" fillId="2" borderId="0" xfId="0" applyFont="1" applyFill="1" applyAlignment="1" applyProtection="1">
      <alignment horizontal="right"/>
      <protection locked="0"/>
    </xf>
    <xf numFmtId="0" fontId="30" fillId="0" borderId="0" xfId="0" applyFont="1"/>
    <xf numFmtId="0" fontId="0" fillId="2" borderId="0" xfId="0" applyFill="1"/>
    <xf numFmtId="0" fontId="7" fillId="2" borderId="6" xfId="0" applyFont="1" applyFill="1" applyBorder="1" applyAlignment="1" applyProtection="1">
      <alignment horizontal="center" vertical="top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left"/>
    </xf>
    <xf numFmtId="0" fontId="0" fillId="2" borderId="3" xfId="0" applyFill="1" applyBorder="1" applyAlignment="1" applyProtection="1">
      <alignment horizontal="left"/>
    </xf>
    <xf numFmtId="0" fontId="0" fillId="2" borderId="4" xfId="0" applyFill="1" applyBorder="1" applyAlignment="1" applyProtection="1">
      <alignment horizontal="left" vertical="center"/>
      <protection locked="0"/>
    </xf>
    <xf numFmtId="0" fontId="29" fillId="2" borderId="0" xfId="0" applyFont="1" applyFill="1" applyAlignment="1" applyProtection="1">
      <alignment horizontal="center" vertical="top"/>
      <protection locked="0"/>
    </xf>
    <xf numFmtId="0" fontId="0" fillId="2" borderId="3" xfId="0" applyFill="1" applyBorder="1" applyAlignment="1" applyProtection="1">
      <alignment horizontal="left" vertical="center"/>
      <protection locked="0"/>
    </xf>
    <xf numFmtId="0" fontId="0" fillId="2" borderId="3" xfId="0" applyFill="1" applyBorder="1" applyAlignment="1" applyProtection="1">
      <alignment horizontal="left" vertical="center"/>
    </xf>
    <xf numFmtId="0" fontId="0" fillId="2" borderId="4" xfId="0" applyFill="1" applyBorder="1" applyAlignment="1" applyProtection="1">
      <alignment horizontal="left" vertical="center"/>
    </xf>
    <xf numFmtId="0" fontId="0" fillId="2" borderId="3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7" fillId="0" borderId="6" xfId="0" applyFont="1" applyBorder="1" applyAlignment="1" applyProtection="1">
      <alignment horizontal="center" vertical="top"/>
      <protection locked="0"/>
    </xf>
    <xf numFmtId="0" fontId="0" fillId="0" borderId="3" xfId="0" applyBorder="1" applyAlignment="1" applyProtection="1">
      <alignment horizontal="center"/>
      <protection locked="0"/>
    </xf>
    <xf numFmtId="0" fontId="7" fillId="0" borderId="0" xfId="0" applyFont="1" applyAlignment="1" applyProtection="1">
      <alignment horizontal="center" vertical="top"/>
      <protection locked="0"/>
    </xf>
    <xf numFmtId="0" fontId="0" fillId="2" borderId="3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3" xfId="0" applyFill="1" applyBorder="1" applyAlignment="1" applyProtection="1">
      <alignment horizontal="left"/>
    </xf>
    <xf numFmtId="0" fontId="0" fillId="2" borderId="4" xfId="0" applyFill="1" applyBorder="1" applyAlignment="1" applyProtection="1">
      <alignment horizontal="left"/>
    </xf>
    <xf numFmtId="0" fontId="23" fillId="2" borderId="8" xfId="0" quotePrefix="1" applyFont="1" applyFill="1" applyBorder="1" applyAlignment="1" applyProtection="1">
      <alignment horizontal="center"/>
    </xf>
    <xf numFmtId="0" fontId="23" fillId="2" borderId="25" xfId="0" quotePrefix="1" applyFont="1" applyFill="1" applyBorder="1" applyAlignment="1" applyProtection="1">
      <alignment horizontal="center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2" borderId="8" xfId="0" quotePrefix="1" applyFill="1" applyBorder="1" applyAlignment="1" applyProtection="1">
      <alignment horizontal="center"/>
      <protection locked="0"/>
    </xf>
    <xf numFmtId="0" fontId="0" fillId="2" borderId="25" xfId="0" quotePrefix="1" applyFill="1" applyBorder="1" applyAlignment="1" applyProtection="1">
      <alignment horizontal="center"/>
      <protection locked="0"/>
    </xf>
    <xf numFmtId="0" fontId="7" fillId="2" borderId="6" xfId="0" applyFont="1" applyFill="1" applyBorder="1" applyAlignment="1" applyProtection="1">
      <alignment horizontal="center" vertical="top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14" fillId="2" borderId="27" xfId="1" applyFont="1" applyFill="1" applyBorder="1" applyAlignment="1" applyProtection="1">
      <alignment horizontal="center" vertical="center"/>
      <protection locked="0"/>
    </xf>
    <xf numFmtId="0" fontId="14" fillId="2" borderId="3" xfId="1" applyFont="1" applyFill="1" applyBorder="1" applyAlignment="1" applyProtection="1">
      <alignment horizontal="center" vertical="center"/>
      <protection locked="0"/>
    </xf>
    <xf numFmtId="0" fontId="21" fillId="2" borderId="16" xfId="0" applyFont="1" applyFill="1" applyBorder="1" applyAlignment="1" applyProtection="1">
      <alignment horizontal="left"/>
      <protection locked="0"/>
    </xf>
    <xf numFmtId="0" fontId="21" fillId="2" borderId="12" xfId="0" applyFont="1" applyFill="1" applyBorder="1" applyAlignment="1" applyProtection="1">
      <alignment horizontal="left"/>
      <protection locked="0"/>
    </xf>
    <xf numFmtId="0" fontId="26" fillId="2" borderId="22" xfId="0" applyFont="1" applyFill="1" applyBorder="1" applyAlignment="1" applyProtection="1">
      <alignment horizontal="left"/>
      <protection locked="0"/>
    </xf>
    <xf numFmtId="0" fontId="26" fillId="2" borderId="16" xfId="0" applyFont="1" applyFill="1" applyBorder="1" applyAlignment="1" applyProtection="1">
      <alignment horizontal="left"/>
      <protection locked="0"/>
    </xf>
    <xf numFmtId="0" fontId="26" fillId="2" borderId="13" xfId="0" applyFont="1" applyFill="1" applyBorder="1" applyAlignment="1" applyProtection="1">
      <alignment horizontal="left"/>
      <protection locked="0"/>
    </xf>
    <xf numFmtId="0" fontId="26" fillId="2" borderId="14" xfId="0" applyFont="1" applyFill="1" applyBorder="1" applyAlignment="1" applyProtection="1">
      <alignment horizontal="left"/>
      <protection locked="0"/>
    </xf>
    <xf numFmtId="0" fontId="13" fillId="2" borderId="12" xfId="1" applyFont="1" applyFill="1" applyBorder="1" applyAlignment="1" applyProtection="1">
      <alignment horizontal="left" vertical="center"/>
      <protection locked="0"/>
    </xf>
    <xf numFmtId="0" fontId="0" fillId="2" borderId="8" xfId="0" quotePrefix="1" applyFont="1" applyFill="1" applyBorder="1" applyAlignment="1" applyProtection="1">
      <alignment horizontal="center"/>
    </xf>
    <xf numFmtId="0" fontId="0" fillId="2" borderId="25" xfId="0" quotePrefix="1" applyFont="1" applyFill="1" applyBorder="1" applyAlignment="1" applyProtection="1">
      <alignment horizontal="center"/>
    </xf>
    <xf numFmtId="0" fontId="0" fillId="2" borderId="3" xfId="0" applyFill="1" applyBorder="1" applyAlignment="1" applyProtection="1">
      <alignment horizontal="center"/>
    </xf>
    <xf numFmtId="0" fontId="0" fillId="2" borderId="3" xfId="0" quotePrefix="1" applyFill="1" applyBorder="1" applyAlignment="1" applyProtection="1">
      <alignment horizontal="left"/>
      <protection locked="0"/>
    </xf>
  </cellXfs>
  <cellStyles count="2">
    <cellStyle name="Standard" xfId="0" builtinId="0"/>
    <cellStyle name="Überschrift 1" xfId="1" builtinId="16"/>
  </cellStyles>
  <dxfs count="365">
    <dxf>
      <fill>
        <patternFill>
          <bgColor theme="6"/>
        </patternFill>
      </fill>
    </dxf>
    <dxf>
      <font>
        <b/>
        <i val="0"/>
        <color rgb="FF2EB859"/>
      </font>
    </dxf>
    <dxf>
      <font>
        <b/>
        <i val="0"/>
        <color theme="9"/>
      </font>
    </dxf>
    <dxf>
      <font>
        <b/>
        <i val="0"/>
        <color rgb="FF2EB859"/>
      </font>
    </dxf>
    <dxf>
      <font>
        <b/>
        <i val="0"/>
        <color theme="9"/>
      </font>
    </dxf>
    <dxf>
      <font>
        <b/>
        <i val="0"/>
        <color rgb="FF2EB859"/>
      </font>
    </dxf>
    <dxf>
      <font>
        <b/>
        <i val="0"/>
        <color theme="9"/>
      </font>
    </dxf>
    <dxf>
      <font>
        <b/>
        <i val="0"/>
        <color rgb="FF2EB859"/>
      </font>
    </dxf>
    <dxf>
      <font>
        <b/>
        <i val="0"/>
        <color theme="9"/>
      </font>
    </dxf>
    <dxf>
      <font>
        <b/>
        <i val="0"/>
        <color rgb="FF2EB859"/>
      </font>
    </dxf>
    <dxf>
      <font>
        <b/>
        <i val="0"/>
        <color theme="9"/>
      </font>
    </dxf>
    <dxf>
      <font>
        <b/>
        <i val="0"/>
        <color rgb="FF2EB859"/>
      </font>
    </dxf>
    <dxf>
      <font>
        <b/>
        <i val="0"/>
        <color theme="9"/>
      </font>
    </dxf>
    <dxf>
      <font>
        <b/>
        <i val="0"/>
        <color rgb="FF2EB859"/>
      </font>
    </dxf>
    <dxf>
      <font>
        <b/>
        <i val="0"/>
        <color theme="9"/>
      </font>
    </dxf>
    <dxf>
      <font>
        <b/>
        <i val="0"/>
        <color rgb="FF2EB859"/>
      </font>
    </dxf>
    <dxf>
      <font>
        <b/>
        <i val="0"/>
        <color theme="9"/>
      </font>
    </dxf>
    <dxf>
      <font>
        <b/>
        <i val="0"/>
        <color rgb="FF2EB859"/>
      </font>
    </dxf>
    <dxf>
      <font>
        <b/>
        <i val="0"/>
        <color theme="9"/>
      </font>
    </dxf>
    <dxf>
      <font>
        <b/>
        <i val="0"/>
        <color rgb="FF2EB859"/>
      </font>
    </dxf>
    <dxf>
      <font>
        <b/>
        <i val="0"/>
        <color theme="9"/>
      </font>
    </dxf>
    <dxf>
      <font>
        <b/>
        <i val="0"/>
        <color rgb="FF2EB859"/>
      </font>
    </dxf>
    <dxf>
      <font>
        <b/>
        <i val="0"/>
        <color theme="9"/>
      </font>
    </dxf>
    <dxf>
      <font>
        <b/>
        <i val="0"/>
        <color rgb="FF2EB859"/>
      </font>
    </dxf>
    <dxf>
      <font>
        <b/>
        <i val="0"/>
        <color theme="9"/>
      </font>
    </dxf>
    <dxf>
      <fill>
        <patternFill>
          <bgColor theme="6"/>
        </patternFill>
      </fill>
    </dxf>
    <dxf>
      <font>
        <b/>
        <i val="0"/>
        <color rgb="FF2EB859"/>
      </font>
    </dxf>
    <dxf>
      <font>
        <b/>
        <i val="0"/>
        <color theme="9"/>
      </font>
    </dxf>
    <dxf>
      <font>
        <b/>
        <i val="0"/>
        <color rgb="FF2EB859"/>
      </font>
    </dxf>
    <dxf>
      <font>
        <b/>
        <i val="0"/>
        <color theme="9"/>
      </font>
    </dxf>
    <dxf>
      <font>
        <b/>
        <i val="0"/>
        <color rgb="FF2EB859"/>
      </font>
    </dxf>
    <dxf>
      <font>
        <b/>
        <i val="0"/>
        <color theme="9"/>
      </font>
    </dxf>
    <dxf>
      <font>
        <b/>
        <i val="0"/>
        <color rgb="FF2EB859"/>
      </font>
    </dxf>
    <dxf>
      <font>
        <b/>
        <i val="0"/>
        <color theme="9"/>
      </font>
    </dxf>
    <dxf>
      <font>
        <b/>
        <i val="0"/>
        <color rgb="FF2EB859"/>
      </font>
    </dxf>
    <dxf>
      <font>
        <b/>
        <i val="0"/>
        <color theme="9"/>
      </font>
    </dxf>
    <dxf>
      <font>
        <b/>
        <i val="0"/>
        <color rgb="FF2EB859"/>
      </font>
    </dxf>
    <dxf>
      <font>
        <b/>
        <i val="0"/>
        <color theme="9"/>
      </font>
    </dxf>
    <dxf>
      <font>
        <b/>
        <i val="0"/>
        <color rgb="FF2EB859"/>
      </font>
    </dxf>
    <dxf>
      <font>
        <b/>
        <i val="0"/>
        <color theme="9"/>
      </font>
    </dxf>
    <dxf>
      <font>
        <b/>
        <i val="0"/>
        <color rgb="FF2EB859"/>
      </font>
    </dxf>
    <dxf>
      <font>
        <b/>
        <i val="0"/>
        <color theme="9"/>
      </font>
    </dxf>
    <dxf>
      <font>
        <b/>
        <i val="0"/>
        <color rgb="FF2EB859"/>
      </font>
    </dxf>
    <dxf>
      <font>
        <b/>
        <i val="0"/>
        <color theme="9"/>
      </font>
    </dxf>
    <dxf>
      <font>
        <b/>
        <i val="0"/>
        <color rgb="FF2EB859"/>
      </font>
    </dxf>
    <dxf>
      <font>
        <b/>
        <i val="0"/>
        <color theme="9"/>
      </font>
    </dxf>
    <dxf>
      <font>
        <b/>
        <i val="0"/>
        <color rgb="FF2EB859"/>
      </font>
    </dxf>
    <dxf>
      <font>
        <b/>
        <i val="0"/>
        <color theme="9"/>
      </font>
    </dxf>
    <dxf>
      <font>
        <b/>
        <i val="0"/>
        <color rgb="FF2EB859"/>
      </font>
    </dxf>
    <dxf>
      <font>
        <b/>
        <i val="0"/>
        <color theme="9"/>
      </font>
    </dxf>
    <dxf>
      <fill>
        <patternFill>
          <bgColor theme="6"/>
        </patternFill>
      </fill>
    </dxf>
    <dxf>
      <font>
        <b/>
        <i val="0"/>
        <color rgb="FF2EB859"/>
      </font>
    </dxf>
    <dxf>
      <font>
        <b/>
        <i val="0"/>
        <color theme="9"/>
      </font>
    </dxf>
    <dxf>
      <font>
        <b/>
        <i val="0"/>
        <color rgb="FF2EB859"/>
      </font>
    </dxf>
    <dxf>
      <font>
        <b/>
        <i val="0"/>
        <color theme="9"/>
      </font>
    </dxf>
    <dxf>
      <font>
        <b/>
        <i val="0"/>
        <color rgb="FF2EB859"/>
      </font>
    </dxf>
    <dxf>
      <font>
        <b/>
        <i val="0"/>
        <color theme="9"/>
      </font>
    </dxf>
    <dxf>
      <font>
        <b/>
        <i val="0"/>
        <color rgb="FF2EB859"/>
      </font>
    </dxf>
    <dxf>
      <font>
        <b/>
        <i val="0"/>
        <color theme="9"/>
      </font>
    </dxf>
    <dxf>
      <font>
        <b/>
        <i val="0"/>
        <color rgb="FF2EB859"/>
      </font>
    </dxf>
    <dxf>
      <font>
        <b/>
        <i val="0"/>
        <color theme="9"/>
      </font>
    </dxf>
    <dxf>
      <font>
        <b/>
        <i val="0"/>
        <color rgb="FF2EB859"/>
      </font>
    </dxf>
    <dxf>
      <font>
        <b/>
        <i val="0"/>
        <color theme="9"/>
      </font>
    </dxf>
    <dxf>
      <font>
        <b/>
        <i val="0"/>
        <color rgb="FF2EB859"/>
      </font>
    </dxf>
    <dxf>
      <font>
        <b/>
        <i val="0"/>
        <color theme="9"/>
      </font>
    </dxf>
    <dxf>
      <font>
        <b/>
        <i val="0"/>
        <color rgb="FF2EB859"/>
      </font>
    </dxf>
    <dxf>
      <font>
        <b/>
        <i val="0"/>
        <color theme="9"/>
      </font>
    </dxf>
    <dxf>
      <font>
        <b/>
        <i val="0"/>
        <color rgb="FF2EB859"/>
      </font>
    </dxf>
    <dxf>
      <font>
        <b/>
        <i val="0"/>
        <color theme="9"/>
      </font>
    </dxf>
    <dxf>
      <font>
        <b/>
        <i val="0"/>
        <color rgb="FF2EB859"/>
      </font>
    </dxf>
    <dxf>
      <font>
        <b/>
        <i val="0"/>
        <color theme="9"/>
      </font>
    </dxf>
    <dxf>
      <font>
        <b/>
        <i val="0"/>
        <color rgb="FF2EB859"/>
      </font>
    </dxf>
    <dxf>
      <font>
        <b/>
        <i val="0"/>
        <color theme="9"/>
      </font>
    </dxf>
    <dxf>
      <font>
        <b/>
        <i val="0"/>
        <color rgb="FF2EB859"/>
      </font>
    </dxf>
    <dxf>
      <font>
        <b/>
        <i val="0"/>
        <color theme="9"/>
      </font>
    </dxf>
    <dxf>
      <fill>
        <patternFill>
          <bgColor theme="6"/>
        </patternFill>
      </fill>
    </dxf>
    <dxf>
      <font>
        <b/>
        <i val="0"/>
        <color rgb="FF2EB859"/>
      </font>
    </dxf>
    <dxf>
      <font>
        <b/>
        <i val="0"/>
        <color theme="9"/>
      </font>
    </dxf>
    <dxf>
      <font>
        <b/>
        <i val="0"/>
        <color rgb="FF2EB859"/>
      </font>
    </dxf>
    <dxf>
      <font>
        <b/>
        <i val="0"/>
        <color theme="9"/>
      </font>
    </dxf>
    <dxf>
      <font>
        <b/>
        <i val="0"/>
        <color rgb="FF2EB859"/>
      </font>
    </dxf>
    <dxf>
      <font>
        <b/>
        <i val="0"/>
        <color theme="9"/>
      </font>
    </dxf>
    <dxf>
      <font>
        <b/>
        <i val="0"/>
        <color rgb="FF2EB859"/>
      </font>
    </dxf>
    <dxf>
      <font>
        <b/>
        <i val="0"/>
        <color theme="9"/>
      </font>
    </dxf>
    <dxf>
      <font>
        <b/>
        <i val="0"/>
        <color rgb="FF2EB859"/>
      </font>
    </dxf>
    <dxf>
      <font>
        <b/>
        <i val="0"/>
        <color theme="9"/>
      </font>
    </dxf>
    <dxf>
      <font>
        <b/>
        <i val="0"/>
        <color rgb="FF2EB859"/>
      </font>
    </dxf>
    <dxf>
      <font>
        <b/>
        <i val="0"/>
        <color theme="9"/>
      </font>
    </dxf>
    <dxf>
      <font>
        <b/>
        <i val="0"/>
        <color rgb="FF2EB859"/>
      </font>
    </dxf>
    <dxf>
      <font>
        <b/>
        <i val="0"/>
        <color theme="9"/>
      </font>
    </dxf>
    <dxf>
      <font>
        <b/>
        <i val="0"/>
        <color rgb="FF2EB859"/>
      </font>
    </dxf>
    <dxf>
      <font>
        <b/>
        <i val="0"/>
        <color theme="9"/>
      </font>
    </dxf>
    <dxf>
      <font>
        <b/>
        <i val="0"/>
        <color rgb="FF2EB859"/>
      </font>
    </dxf>
    <dxf>
      <font>
        <b/>
        <i val="0"/>
        <color theme="9"/>
      </font>
    </dxf>
    <dxf>
      <font>
        <b/>
        <i val="0"/>
        <color rgb="FF2EB859"/>
      </font>
    </dxf>
    <dxf>
      <font>
        <b/>
        <i val="0"/>
        <color theme="9"/>
      </font>
    </dxf>
    <dxf>
      <font>
        <b/>
        <i val="0"/>
        <color rgb="FF2EB859"/>
      </font>
    </dxf>
    <dxf>
      <font>
        <b/>
        <i val="0"/>
        <color theme="9"/>
      </font>
    </dxf>
    <dxf>
      <font>
        <b/>
        <i val="0"/>
        <color rgb="FF2EB859"/>
      </font>
    </dxf>
    <dxf>
      <font>
        <b/>
        <i val="0"/>
        <color theme="9"/>
      </font>
    </dxf>
    <dxf>
      <fill>
        <patternFill>
          <bgColor theme="6"/>
        </patternFill>
      </fill>
    </dxf>
    <dxf>
      <font>
        <b/>
        <i val="0"/>
        <color rgb="FF2EB859"/>
      </font>
    </dxf>
    <dxf>
      <font>
        <b/>
        <i val="0"/>
        <color theme="9"/>
      </font>
    </dxf>
    <dxf>
      <font>
        <b/>
        <i val="0"/>
        <color rgb="FF2EB859"/>
      </font>
    </dxf>
    <dxf>
      <font>
        <b/>
        <i val="0"/>
        <color theme="9"/>
      </font>
    </dxf>
    <dxf>
      <font>
        <b/>
        <i val="0"/>
        <color rgb="FF2EB859"/>
      </font>
    </dxf>
    <dxf>
      <font>
        <b/>
        <i val="0"/>
        <color theme="9"/>
      </font>
    </dxf>
    <dxf>
      <font>
        <b/>
        <i val="0"/>
        <color rgb="FF2EB859"/>
      </font>
    </dxf>
    <dxf>
      <font>
        <b/>
        <i val="0"/>
        <color theme="9"/>
      </font>
    </dxf>
    <dxf>
      <font>
        <b/>
        <i val="0"/>
        <color rgb="FF2EB859"/>
      </font>
    </dxf>
    <dxf>
      <font>
        <b/>
        <i val="0"/>
        <color theme="9"/>
      </font>
    </dxf>
    <dxf>
      <font>
        <b/>
        <i val="0"/>
        <color rgb="FF2EB859"/>
      </font>
    </dxf>
    <dxf>
      <font>
        <b/>
        <i val="0"/>
        <color theme="9"/>
      </font>
    </dxf>
    <dxf>
      <font>
        <b/>
        <i val="0"/>
        <color rgb="FF2EB859"/>
      </font>
    </dxf>
    <dxf>
      <font>
        <b/>
        <i val="0"/>
        <color theme="9"/>
      </font>
    </dxf>
    <dxf>
      <font>
        <b/>
        <i val="0"/>
        <color rgb="FF2EB859"/>
      </font>
    </dxf>
    <dxf>
      <font>
        <b/>
        <i val="0"/>
        <color theme="9"/>
      </font>
    </dxf>
    <dxf>
      <font>
        <b/>
        <i val="0"/>
        <color rgb="FF2EB859"/>
      </font>
    </dxf>
    <dxf>
      <font>
        <b/>
        <i val="0"/>
        <color theme="9"/>
      </font>
    </dxf>
    <dxf>
      <font>
        <b/>
        <i val="0"/>
        <color rgb="FF2EB859"/>
      </font>
    </dxf>
    <dxf>
      <font>
        <b/>
        <i val="0"/>
        <color theme="9"/>
      </font>
    </dxf>
    <dxf>
      <font>
        <b/>
        <i val="0"/>
        <color rgb="FF2EB859"/>
      </font>
    </dxf>
    <dxf>
      <font>
        <b/>
        <i val="0"/>
        <color theme="9"/>
      </font>
    </dxf>
    <dxf>
      <font>
        <b/>
        <i val="0"/>
        <color rgb="FF2EB859"/>
      </font>
    </dxf>
    <dxf>
      <font>
        <b/>
        <i val="0"/>
        <color theme="9"/>
      </font>
    </dxf>
    <dxf>
      <fill>
        <patternFill>
          <bgColor theme="6"/>
        </patternFill>
      </fill>
    </dxf>
    <dxf>
      <font>
        <b/>
        <i val="0"/>
        <color rgb="FF2EB859"/>
      </font>
    </dxf>
    <dxf>
      <font>
        <b/>
        <i val="0"/>
        <color theme="9"/>
      </font>
    </dxf>
    <dxf>
      <font>
        <b/>
        <i val="0"/>
        <color rgb="FF2EB859"/>
      </font>
    </dxf>
    <dxf>
      <font>
        <b/>
        <i val="0"/>
        <color theme="9"/>
      </font>
    </dxf>
    <dxf>
      <font>
        <b/>
        <i val="0"/>
        <color rgb="FF2EB859"/>
      </font>
    </dxf>
    <dxf>
      <font>
        <b/>
        <i val="0"/>
        <color theme="9"/>
      </font>
    </dxf>
    <dxf>
      <font>
        <b/>
        <i val="0"/>
        <color rgb="FF2EB859"/>
      </font>
    </dxf>
    <dxf>
      <font>
        <b/>
        <i val="0"/>
        <color theme="9"/>
      </font>
    </dxf>
    <dxf>
      <font>
        <b/>
        <i val="0"/>
        <color rgb="FF2EB859"/>
      </font>
    </dxf>
    <dxf>
      <font>
        <b/>
        <i val="0"/>
        <color theme="9"/>
      </font>
    </dxf>
    <dxf>
      <font>
        <b/>
        <i val="0"/>
        <color rgb="FF2EB859"/>
      </font>
    </dxf>
    <dxf>
      <font>
        <b/>
        <i val="0"/>
        <color theme="9"/>
      </font>
    </dxf>
    <dxf>
      <font>
        <b/>
        <i val="0"/>
        <color rgb="FF2EB859"/>
      </font>
    </dxf>
    <dxf>
      <font>
        <b/>
        <i val="0"/>
        <color theme="9"/>
      </font>
    </dxf>
    <dxf>
      <font>
        <b/>
        <i val="0"/>
        <color rgb="FF2EB859"/>
      </font>
    </dxf>
    <dxf>
      <font>
        <b/>
        <i val="0"/>
        <color theme="9"/>
      </font>
    </dxf>
    <dxf>
      <font>
        <b/>
        <i val="0"/>
        <color rgb="FF2EB859"/>
      </font>
    </dxf>
    <dxf>
      <font>
        <b/>
        <i val="0"/>
        <color theme="9"/>
      </font>
    </dxf>
    <dxf>
      <font>
        <b/>
        <i val="0"/>
        <color rgb="FF2EB859"/>
      </font>
    </dxf>
    <dxf>
      <font>
        <b/>
        <i val="0"/>
        <color theme="9"/>
      </font>
    </dxf>
    <dxf>
      <font>
        <b/>
        <i val="0"/>
        <color rgb="FF2EB859"/>
      </font>
    </dxf>
    <dxf>
      <font>
        <b/>
        <i val="0"/>
        <color theme="9"/>
      </font>
    </dxf>
    <dxf>
      <font>
        <b/>
        <i val="0"/>
        <color rgb="FF2EB859"/>
      </font>
    </dxf>
    <dxf>
      <font>
        <b/>
        <i val="0"/>
        <color theme="9"/>
      </font>
    </dxf>
    <dxf>
      <fill>
        <patternFill>
          <bgColor theme="6"/>
        </patternFill>
      </fill>
    </dxf>
    <dxf>
      <font>
        <b/>
        <i val="0"/>
        <color rgb="FF2EB859"/>
      </font>
    </dxf>
    <dxf>
      <font>
        <b/>
        <i val="0"/>
        <color theme="9"/>
      </font>
    </dxf>
    <dxf>
      <font>
        <b/>
        <i val="0"/>
        <color rgb="FF2EB859"/>
      </font>
    </dxf>
    <dxf>
      <font>
        <b/>
        <i val="0"/>
        <color theme="9"/>
      </font>
    </dxf>
    <dxf>
      <font>
        <b/>
        <i val="0"/>
        <color rgb="FF2EB859"/>
      </font>
    </dxf>
    <dxf>
      <font>
        <b/>
        <i val="0"/>
        <color theme="9"/>
      </font>
    </dxf>
    <dxf>
      <font>
        <b/>
        <i val="0"/>
        <color rgb="FF2EB859"/>
      </font>
    </dxf>
    <dxf>
      <font>
        <b/>
        <i val="0"/>
        <color theme="9"/>
      </font>
    </dxf>
    <dxf>
      <font>
        <b/>
        <i val="0"/>
        <color rgb="FF2EB859"/>
      </font>
    </dxf>
    <dxf>
      <font>
        <b/>
        <i val="0"/>
        <color theme="9"/>
      </font>
    </dxf>
    <dxf>
      <font>
        <b/>
        <i val="0"/>
        <color rgb="FF2EB859"/>
      </font>
    </dxf>
    <dxf>
      <font>
        <b/>
        <i val="0"/>
        <color theme="9"/>
      </font>
    </dxf>
    <dxf>
      <font>
        <b/>
        <i val="0"/>
        <color rgb="FF2EB859"/>
      </font>
    </dxf>
    <dxf>
      <font>
        <b/>
        <i val="0"/>
        <color theme="9"/>
      </font>
    </dxf>
    <dxf>
      <font>
        <b/>
        <i val="0"/>
        <color rgb="FF2EB859"/>
      </font>
    </dxf>
    <dxf>
      <font>
        <b/>
        <i val="0"/>
        <color theme="9"/>
      </font>
    </dxf>
    <dxf>
      <font>
        <b/>
        <i val="0"/>
        <color rgb="FF2EB859"/>
      </font>
    </dxf>
    <dxf>
      <font>
        <b/>
        <i val="0"/>
        <color theme="9"/>
      </font>
    </dxf>
    <dxf>
      <font>
        <b/>
        <i val="0"/>
        <color rgb="FF2EB859"/>
      </font>
    </dxf>
    <dxf>
      <font>
        <b/>
        <i val="0"/>
        <color theme="9"/>
      </font>
    </dxf>
    <dxf>
      <font>
        <b/>
        <i val="0"/>
        <color rgb="FF2EB859"/>
      </font>
    </dxf>
    <dxf>
      <font>
        <b/>
        <i val="0"/>
        <color theme="9"/>
      </font>
    </dxf>
    <dxf>
      <font>
        <b/>
        <i val="0"/>
        <color rgb="FF2EB859"/>
      </font>
    </dxf>
    <dxf>
      <font>
        <b/>
        <i val="0"/>
        <color theme="9"/>
      </font>
    </dxf>
    <dxf>
      <fill>
        <patternFill>
          <bgColor theme="6"/>
        </patternFill>
      </fill>
    </dxf>
    <dxf>
      <font>
        <b/>
        <i val="0"/>
        <color rgb="FF2EB859"/>
      </font>
    </dxf>
    <dxf>
      <font>
        <b/>
        <i val="0"/>
        <color theme="9"/>
      </font>
    </dxf>
    <dxf>
      <font>
        <b/>
        <i val="0"/>
        <color rgb="FF2EB859"/>
      </font>
    </dxf>
    <dxf>
      <font>
        <b/>
        <i val="0"/>
        <color theme="9"/>
      </font>
    </dxf>
    <dxf>
      <font>
        <b/>
        <i val="0"/>
        <color rgb="FF2EB859"/>
      </font>
    </dxf>
    <dxf>
      <font>
        <b/>
        <i val="0"/>
        <color theme="9"/>
      </font>
    </dxf>
    <dxf>
      <font>
        <b/>
        <i val="0"/>
        <color rgb="FF2EB859"/>
      </font>
    </dxf>
    <dxf>
      <font>
        <b/>
        <i val="0"/>
        <color theme="9"/>
      </font>
    </dxf>
    <dxf>
      <font>
        <b/>
        <i val="0"/>
        <color rgb="FF2EB859"/>
      </font>
    </dxf>
    <dxf>
      <font>
        <b/>
        <i val="0"/>
        <color theme="9"/>
      </font>
    </dxf>
    <dxf>
      <font>
        <b/>
        <i val="0"/>
        <color rgb="FF2EB859"/>
      </font>
    </dxf>
    <dxf>
      <font>
        <b/>
        <i val="0"/>
        <color theme="9"/>
      </font>
    </dxf>
    <dxf>
      <font>
        <b/>
        <i val="0"/>
        <color rgb="FF2EB859"/>
      </font>
    </dxf>
    <dxf>
      <font>
        <b/>
        <i val="0"/>
        <color theme="9"/>
      </font>
    </dxf>
    <dxf>
      <font>
        <b/>
        <i val="0"/>
        <color rgb="FF2EB859"/>
      </font>
    </dxf>
    <dxf>
      <font>
        <b/>
        <i val="0"/>
        <color theme="9"/>
      </font>
    </dxf>
    <dxf>
      <font>
        <b/>
        <i val="0"/>
        <color rgb="FF2EB859"/>
      </font>
    </dxf>
    <dxf>
      <font>
        <b/>
        <i val="0"/>
        <color theme="9"/>
      </font>
    </dxf>
    <dxf>
      <font>
        <b/>
        <i val="0"/>
        <color rgb="FF2EB859"/>
      </font>
    </dxf>
    <dxf>
      <font>
        <b/>
        <i val="0"/>
        <color theme="9"/>
      </font>
    </dxf>
    <dxf>
      <font>
        <b/>
        <i val="0"/>
        <color rgb="FF2EB859"/>
      </font>
    </dxf>
    <dxf>
      <font>
        <b/>
        <i val="0"/>
        <color theme="9"/>
      </font>
    </dxf>
    <dxf>
      <font>
        <b/>
        <i val="0"/>
        <color rgb="FF2EB859"/>
      </font>
    </dxf>
    <dxf>
      <font>
        <b/>
        <i val="0"/>
        <color theme="9"/>
      </font>
    </dxf>
    <dxf>
      <fill>
        <patternFill>
          <bgColor theme="6"/>
        </patternFill>
      </fill>
    </dxf>
    <dxf>
      <font>
        <b/>
        <i val="0"/>
        <color rgb="FF2EB859"/>
      </font>
    </dxf>
    <dxf>
      <font>
        <b/>
        <i val="0"/>
        <color theme="9"/>
      </font>
    </dxf>
    <dxf>
      <font>
        <b/>
        <i val="0"/>
        <color rgb="FF2EB859"/>
      </font>
    </dxf>
    <dxf>
      <font>
        <b/>
        <i val="0"/>
        <color theme="9"/>
      </font>
    </dxf>
    <dxf>
      <font>
        <b/>
        <i val="0"/>
        <color rgb="FF2EB859"/>
      </font>
    </dxf>
    <dxf>
      <font>
        <b/>
        <i val="0"/>
        <color theme="9"/>
      </font>
    </dxf>
    <dxf>
      <font>
        <b/>
        <i val="0"/>
        <color rgb="FF2EB859"/>
      </font>
    </dxf>
    <dxf>
      <font>
        <b/>
        <i val="0"/>
        <color theme="9"/>
      </font>
    </dxf>
    <dxf>
      <font>
        <b/>
        <i val="0"/>
        <color rgb="FF2EB859"/>
      </font>
    </dxf>
    <dxf>
      <font>
        <b/>
        <i val="0"/>
        <color theme="9"/>
      </font>
    </dxf>
    <dxf>
      <font>
        <b/>
        <i val="0"/>
        <color rgb="FF2EB859"/>
      </font>
    </dxf>
    <dxf>
      <font>
        <b/>
        <i val="0"/>
        <color theme="9"/>
      </font>
    </dxf>
    <dxf>
      <font>
        <b/>
        <i val="0"/>
        <color rgb="FF2EB859"/>
      </font>
    </dxf>
    <dxf>
      <font>
        <b/>
        <i val="0"/>
        <color theme="9"/>
      </font>
    </dxf>
    <dxf>
      <font>
        <b/>
        <i val="0"/>
        <color rgb="FF2EB859"/>
      </font>
    </dxf>
    <dxf>
      <font>
        <b/>
        <i val="0"/>
        <color theme="9"/>
      </font>
    </dxf>
    <dxf>
      <font>
        <b/>
        <i val="0"/>
        <color rgb="FF2EB859"/>
      </font>
    </dxf>
    <dxf>
      <font>
        <b/>
        <i val="0"/>
        <color theme="9"/>
      </font>
    </dxf>
    <dxf>
      <font>
        <b/>
        <i val="0"/>
        <color rgb="FF2EB859"/>
      </font>
    </dxf>
    <dxf>
      <font>
        <b/>
        <i val="0"/>
        <color theme="9"/>
      </font>
    </dxf>
    <dxf>
      <font>
        <b/>
        <i val="0"/>
        <color rgb="FF2EB859"/>
      </font>
    </dxf>
    <dxf>
      <font>
        <b/>
        <i val="0"/>
        <color theme="9"/>
      </font>
    </dxf>
    <dxf>
      <font>
        <b/>
        <i val="0"/>
        <color rgb="FF2EB859"/>
      </font>
    </dxf>
    <dxf>
      <font>
        <b/>
        <i val="0"/>
        <color theme="9"/>
      </font>
    </dxf>
    <dxf>
      <fill>
        <patternFill>
          <bgColor theme="6"/>
        </patternFill>
      </fill>
    </dxf>
    <dxf>
      <font>
        <b/>
        <i val="0"/>
        <color rgb="FF2EB859"/>
      </font>
    </dxf>
    <dxf>
      <font>
        <b/>
        <i val="0"/>
        <color theme="9"/>
      </font>
    </dxf>
    <dxf>
      <font>
        <b/>
        <i val="0"/>
        <color rgb="FF2EB859"/>
      </font>
    </dxf>
    <dxf>
      <font>
        <b/>
        <i val="0"/>
        <color theme="9"/>
      </font>
    </dxf>
    <dxf>
      <font>
        <b/>
        <i val="0"/>
        <color rgb="FF2EB859"/>
      </font>
    </dxf>
    <dxf>
      <font>
        <b/>
        <i val="0"/>
        <color theme="9"/>
      </font>
    </dxf>
    <dxf>
      <font>
        <b/>
        <i val="0"/>
        <color rgb="FF2EB859"/>
      </font>
    </dxf>
    <dxf>
      <font>
        <b/>
        <i val="0"/>
        <color theme="9"/>
      </font>
    </dxf>
    <dxf>
      <font>
        <b/>
        <i val="0"/>
        <color rgb="FF2EB859"/>
      </font>
    </dxf>
    <dxf>
      <font>
        <b/>
        <i val="0"/>
        <color theme="9"/>
      </font>
    </dxf>
    <dxf>
      <font>
        <b/>
        <i val="0"/>
        <color rgb="FF2EB859"/>
      </font>
    </dxf>
    <dxf>
      <font>
        <b/>
        <i val="0"/>
        <color theme="9"/>
      </font>
    </dxf>
    <dxf>
      <font>
        <b/>
        <i val="0"/>
        <color rgb="FF2EB859"/>
      </font>
    </dxf>
    <dxf>
      <font>
        <b/>
        <i val="0"/>
        <color theme="9"/>
      </font>
    </dxf>
    <dxf>
      <font>
        <b/>
        <i val="0"/>
        <color rgb="FF2EB859"/>
      </font>
    </dxf>
    <dxf>
      <font>
        <b/>
        <i val="0"/>
        <color theme="9"/>
      </font>
    </dxf>
    <dxf>
      <font>
        <b/>
        <i val="0"/>
        <color rgb="FF2EB859"/>
      </font>
    </dxf>
    <dxf>
      <font>
        <b/>
        <i val="0"/>
        <color theme="9"/>
      </font>
    </dxf>
    <dxf>
      <font>
        <b/>
        <i val="0"/>
        <color rgb="FF2EB859"/>
      </font>
    </dxf>
    <dxf>
      <font>
        <b/>
        <i val="0"/>
        <color theme="9"/>
      </font>
    </dxf>
    <dxf>
      <font>
        <b/>
        <i val="0"/>
        <color rgb="FF2EB859"/>
      </font>
    </dxf>
    <dxf>
      <font>
        <b/>
        <i val="0"/>
        <color theme="9"/>
      </font>
    </dxf>
    <dxf>
      <font>
        <b/>
        <i val="0"/>
        <color rgb="FF2EB859"/>
      </font>
    </dxf>
    <dxf>
      <font>
        <b/>
        <i val="0"/>
        <color theme="9"/>
      </font>
    </dxf>
    <dxf>
      <fill>
        <patternFill>
          <bgColor theme="6"/>
        </patternFill>
      </fill>
    </dxf>
    <dxf>
      <font>
        <b/>
        <i val="0"/>
        <color rgb="FF2EB859"/>
      </font>
    </dxf>
    <dxf>
      <font>
        <b/>
        <i val="0"/>
        <color theme="9"/>
      </font>
    </dxf>
    <dxf>
      <font>
        <b/>
        <i val="0"/>
        <color rgb="FF2EB859"/>
      </font>
    </dxf>
    <dxf>
      <font>
        <b/>
        <i val="0"/>
        <color theme="9"/>
      </font>
    </dxf>
    <dxf>
      <font>
        <b/>
        <i val="0"/>
        <color rgb="FF2EB859"/>
      </font>
    </dxf>
    <dxf>
      <font>
        <b/>
        <i val="0"/>
        <color theme="9"/>
      </font>
    </dxf>
    <dxf>
      <font>
        <b/>
        <i val="0"/>
        <color rgb="FF2EB859"/>
      </font>
    </dxf>
    <dxf>
      <font>
        <b/>
        <i val="0"/>
        <color theme="9"/>
      </font>
    </dxf>
    <dxf>
      <font>
        <b/>
        <i val="0"/>
        <color rgb="FF2EB859"/>
      </font>
    </dxf>
    <dxf>
      <font>
        <b/>
        <i val="0"/>
        <color theme="9"/>
      </font>
    </dxf>
    <dxf>
      <font>
        <b/>
        <i val="0"/>
        <color rgb="FF2EB859"/>
      </font>
    </dxf>
    <dxf>
      <font>
        <b/>
        <i val="0"/>
        <color theme="9"/>
      </font>
    </dxf>
    <dxf>
      <font>
        <b/>
        <i val="0"/>
        <color rgb="FF2EB859"/>
      </font>
    </dxf>
    <dxf>
      <font>
        <b/>
        <i val="0"/>
        <color theme="9"/>
      </font>
    </dxf>
    <dxf>
      <font>
        <b/>
        <i val="0"/>
        <color rgb="FF2EB859"/>
      </font>
    </dxf>
    <dxf>
      <font>
        <b/>
        <i val="0"/>
        <color theme="9"/>
      </font>
    </dxf>
    <dxf>
      <font>
        <b/>
        <i val="0"/>
        <color rgb="FF2EB859"/>
      </font>
    </dxf>
    <dxf>
      <font>
        <b/>
        <i val="0"/>
        <color theme="9"/>
      </font>
    </dxf>
    <dxf>
      <font>
        <b/>
        <i val="0"/>
        <color rgb="FF2EB859"/>
      </font>
    </dxf>
    <dxf>
      <font>
        <b/>
        <i val="0"/>
        <color theme="9"/>
      </font>
    </dxf>
    <dxf>
      <font>
        <b/>
        <i val="0"/>
        <color rgb="FF2EB859"/>
      </font>
    </dxf>
    <dxf>
      <font>
        <b/>
        <i val="0"/>
        <color theme="9"/>
      </font>
    </dxf>
    <dxf>
      <font>
        <b/>
        <i val="0"/>
        <color rgb="FF2EB859"/>
      </font>
    </dxf>
    <dxf>
      <font>
        <b/>
        <i val="0"/>
        <color theme="9"/>
      </font>
    </dxf>
    <dxf>
      <fill>
        <patternFill>
          <bgColor theme="6"/>
        </patternFill>
      </fill>
    </dxf>
    <dxf>
      <font>
        <b/>
        <i val="0"/>
        <color rgb="FF2EB859"/>
      </font>
    </dxf>
    <dxf>
      <font>
        <b/>
        <i val="0"/>
        <color theme="9"/>
      </font>
    </dxf>
    <dxf>
      <font>
        <b/>
        <i val="0"/>
        <color rgb="FF2EB859"/>
      </font>
    </dxf>
    <dxf>
      <font>
        <b/>
        <i val="0"/>
        <color theme="9"/>
      </font>
    </dxf>
    <dxf>
      <font>
        <b/>
        <i val="0"/>
        <color rgb="FF2EB859"/>
      </font>
    </dxf>
    <dxf>
      <font>
        <b/>
        <i val="0"/>
        <color theme="9"/>
      </font>
    </dxf>
    <dxf>
      <font>
        <b/>
        <i val="0"/>
        <color rgb="FF2EB859"/>
      </font>
    </dxf>
    <dxf>
      <font>
        <b/>
        <i val="0"/>
        <color theme="9"/>
      </font>
    </dxf>
    <dxf>
      <font>
        <b/>
        <i val="0"/>
        <color rgb="FF2EB859"/>
      </font>
    </dxf>
    <dxf>
      <font>
        <b/>
        <i val="0"/>
        <color theme="9"/>
      </font>
    </dxf>
    <dxf>
      <font>
        <b/>
        <i val="0"/>
        <color rgb="FF2EB859"/>
      </font>
    </dxf>
    <dxf>
      <font>
        <b/>
        <i val="0"/>
        <color theme="9"/>
      </font>
    </dxf>
    <dxf>
      <font>
        <b/>
        <i val="0"/>
        <color rgb="FF2EB859"/>
      </font>
    </dxf>
    <dxf>
      <font>
        <b/>
        <i val="0"/>
        <color theme="9"/>
      </font>
    </dxf>
    <dxf>
      <font>
        <b/>
        <i val="0"/>
        <color rgb="FF2EB859"/>
      </font>
    </dxf>
    <dxf>
      <font>
        <b/>
        <i val="0"/>
        <color theme="9"/>
      </font>
    </dxf>
    <dxf>
      <font>
        <b/>
        <i val="0"/>
        <color rgb="FF2EB859"/>
      </font>
    </dxf>
    <dxf>
      <font>
        <b/>
        <i val="0"/>
        <color theme="9"/>
      </font>
    </dxf>
    <dxf>
      <font>
        <b/>
        <i val="0"/>
        <color rgb="FF2EB859"/>
      </font>
    </dxf>
    <dxf>
      <font>
        <b/>
        <i val="0"/>
        <color theme="9"/>
      </font>
    </dxf>
    <dxf>
      <font>
        <b/>
        <i val="0"/>
        <color rgb="FF2EB859"/>
      </font>
    </dxf>
    <dxf>
      <font>
        <b/>
        <i val="0"/>
        <color theme="9"/>
      </font>
    </dxf>
    <dxf>
      <font>
        <b/>
        <i val="0"/>
        <color rgb="FF2EB859"/>
      </font>
    </dxf>
    <dxf>
      <font>
        <b/>
        <i val="0"/>
        <color theme="9"/>
      </font>
    </dxf>
    <dxf>
      <font>
        <b/>
        <i val="0"/>
        <color rgb="FF2EB859"/>
      </font>
    </dxf>
    <dxf>
      <font>
        <b/>
        <i val="0"/>
        <color theme="9"/>
      </font>
    </dxf>
    <dxf>
      <font>
        <b/>
        <i val="0"/>
        <color rgb="FF2EB859"/>
      </font>
    </dxf>
    <dxf>
      <font>
        <b/>
        <i val="0"/>
        <color theme="9"/>
      </font>
    </dxf>
    <dxf>
      <font>
        <b/>
        <i val="0"/>
        <color rgb="FF2EB859"/>
      </font>
    </dxf>
    <dxf>
      <font>
        <b/>
        <i val="0"/>
        <color theme="9"/>
      </font>
    </dxf>
    <dxf>
      <font>
        <b/>
        <i val="0"/>
        <color rgb="FF2EB859"/>
      </font>
    </dxf>
    <dxf>
      <font>
        <b/>
        <i val="0"/>
        <color theme="9"/>
      </font>
    </dxf>
    <dxf>
      <font>
        <b/>
        <i val="0"/>
        <color rgb="FF2EB859"/>
      </font>
    </dxf>
    <dxf>
      <font>
        <b/>
        <i val="0"/>
        <color theme="9"/>
      </font>
    </dxf>
    <dxf>
      <font>
        <b/>
        <i val="0"/>
        <color rgb="FF2EB859"/>
      </font>
    </dxf>
    <dxf>
      <font>
        <b/>
        <i val="0"/>
        <color theme="9"/>
      </font>
    </dxf>
    <dxf>
      <font>
        <b/>
        <i val="0"/>
        <color rgb="FF2EB859"/>
      </font>
    </dxf>
    <dxf>
      <font>
        <b/>
        <i val="0"/>
        <color theme="9"/>
      </font>
    </dxf>
    <dxf>
      <font>
        <b/>
        <i val="0"/>
        <color rgb="FF2EB859"/>
      </font>
    </dxf>
    <dxf>
      <font>
        <b/>
        <i val="0"/>
        <color theme="9"/>
      </font>
    </dxf>
    <dxf>
      <font>
        <b/>
        <i val="0"/>
        <color rgb="FF2EB859"/>
      </font>
    </dxf>
    <dxf>
      <font>
        <b/>
        <i val="0"/>
        <color theme="9"/>
      </font>
    </dxf>
    <dxf>
      <font>
        <b/>
        <i val="0"/>
        <color rgb="FF2EB859"/>
      </font>
    </dxf>
    <dxf>
      <font>
        <b/>
        <i val="0"/>
        <color theme="9"/>
      </font>
    </dxf>
    <dxf>
      <font>
        <b/>
        <i val="0"/>
        <color rgb="FF2EB859"/>
      </font>
    </dxf>
    <dxf>
      <font>
        <b/>
        <i val="0"/>
        <color theme="9"/>
      </font>
    </dxf>
    <dxf>
      <font>
        <b/>
        <i val="0"/>
        <color rgb="FF2EB859"/>
      </font>
    </dxf>
    <dxf>
      <font>
        <b/>
        <i val="0"/>
        <color theme="9"/>
      </font>
    </dxf>
    <dxf>
      <alignment horizontal="center" vertical="bottom" textRotation="0" wrapText="0" indent="0" justifyLastLine="0" shrinkToFit="0" readingOrder="0"/>
      <protection locked="0" hidden="0"/>
    </dxf>
    <dxf>
      <numFmt numFmtId="165" formatCode="0.0"/>
      <alignment horizontal="center" vertical="bottom" textRotation="0" wrapText="0" indent="0" justifyLastLine="0" shrinkToFit="0" readingOrder="0"/>
      <protection locked="1" hidden="0"/>
    </dxf>
    <dxf>
      <alignment horizontal="center" vertical="bottom" textRotation="0" wrapText="0" indent="0" justifyLastLine="0" shrinkToFit="0" readingOrder="0"/>
      <protection locked="0" hidden="0"/>
    </dxf>
    <dxf>
      <alignment horizontal="center" vertical="bottom" textRotation="0" wrapText="0" indent="0" justifyLastLine="0" shrinkToFit="0" readingOrder="0"/>
      <protection locked="0" hidden="0"/>
    </dxf>
    <dxf>
      <alignment horizontal="center" vertical="bottom" textRotation="0" wrapText="0" indent="0" justifyLastLine="0" shrinkToFit="0" readingOrder="0"/>
      <protection locked="0" hidden="0"/>
    </dxf>
    <dxf>
      <alignment horizontal="center" vertical="bottom" textRotation="0" wrapText="0" indent="0" justifyLastLine="0" shrinkToFit="0" readingOrder="0"/>
      <protection locked="0" hidden="0"/>
    </dxf>
    <dxf>
      <alignment horizontal="center" vertical="bottom" textRotation="0" wrapText="0" indent="0" justifyLastLine="0" shrinkToFit="0" readingOrder="0"/>
      <protection locked="0" hidden="0"/>
    </dxf>
    <dxf>
      <alignment horizontal="center" vertical="bottom" textRotation="0" wrapText="0" indent="0" justifyLastLine="0" shrinkToFit="0" readingOrder="0"/>
      <protection locked="0" hidden="0"/>
    </dxf>
    <dxf>
      <protection locked="0" hidden="0"/>
    </dxf>
    <dxf>
      <border outline="0">
        <bottom style="thin">
          <color theme="0" tint="-0.149967955565050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77111117893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  <protection locked="0" hidden="0"/>
    </dxf>
    <dxf>
      <font>
        <b/>
        <i val="0"/>
        <color rgb="FF2EB859"/>
      </font>
    </dxf>
    <dxf>
      <font>
        <b/>
        <i val="0"/>
        <color theme="9"/>
      </font>
    </dxf>
    <dxf>
      <font>
        <b/>
        <i val="0"/>
        <color rgb="FF2EB859"/>
      </font>
    </dxf>
    <dxf>
      <font>
        <b/>
        <i val="0"/>
        <color theme="9"/>
      </font>
    </dxf>
    <dxf>
      <font>
        <b/>
        <i val="0"/>
        <color rgb="FF2EB859"/>
      </font>
    </dxf>
    <dxf>
      <font>
        <b/>
        <i val="0"/>
        <color theme="9"/>
      </font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protection locked="0" hidden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protection locked="1" hidden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protection locked="0" hidden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protection locked="0" hidden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protection locked="0" hidden="0"/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auto="1"/>
        </patternFill>
      </fill>
      <protection locked="0" hidden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  <protection locked="0" hidden="0"/>
    </dxf>
    <dxf>
      <protection locked="0" hidden="0"/>
    </dxf>
    <dxf>
      <fill>
        <patternFill patternType="none">
          <fgColor indexed="64"/>
          <bgColor auto="1"/>
        </patternFill>
      </fill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77111117893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  <protection locked="0" hidden="0"/>
    </dxf>
    <dxf>
      <font>
        <b/>
        <i val="0"/>
        <color theme="9"/>
      </font>
      <fill>
        <patternFill patternType="none">
          <bgColor auto="1"/>
        </patternFill>
      </fill>
    </dxf>
    <dxf>
      <font>
        <b/>
        <i val="0"/>
        <color rgb="FF2EB859"/>
      </font>
    </dxf>
    <dxf>
      <font>
        <b/>
        <i val="0"/>
        <color theme="9"/>
      </font>
    </dxf>
    <dxf>
      <font>
        <b/>
        <i val="0"/>
        <color rgb="FF2EB859"/>
      </font>
    </dxf>
    <dxf>
      <fill>
        <patternFill>
          <bgColor theme="0"/>
        </patternFill>
      </fill>
      <border>
        <bottom style="thin">
          <color theme="0" tint="-0.14996795556505021"/>
        </bottom>
        <horizontal style="thin">
          <color theme="0" tint="-0.14996795556505021"/>
        </horizontal>
      </border>
    </dxf>
  </dxfs>
  <tableStyles count="1" defaultTableStyle="TableStyleMedium2" defaultPivotStyle="PivotStyleLight16">
    <tableStyle name="Tabellenformat 1" pivot="0" count="1">
      <tableStyleElement type="wholeTable" dxfId="364"/>
    </tableStyle>
  </tableStyles>
  <colors>
    <mruColors>
      <color rgb="FF2EB859"/>
      <color rgb="FFCC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542925</xdr:colOff>
      <xdr:row>0</xdr:row>
      <xdr:rowOff>19050</xdr:rowOff>
    </xdr:from>
    <xdr:ext cx="1092162" cy="360000"/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57825" y="19050"/>
          <a:ext cx="1092162" cy="360000"/>
        </a:xfrm>
        <a:prstGeom prst="rect">
          <a:avLst/>
        </a:prstGeom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36</xdr:row>
          <xdr:rowOff>66675</xdr:rowOff>
        </xdr:from>
        <xdr:to>
          <xdr:col>1</xdr:col>
          <xdr:colOff>733425</xdr:colOff>
          <xdr:row>39</xdr:row>
          <xdr:rowOff>28575</xdr:rowOff>
        </xdr:to>
        <xdr:sp macro="" textlink="">
          <xdr:nvSpPr>
            <xdr:cNvPr id="21505" name="Object 1" hidden="1">
              <a:extLst>
                <a:ext uri="{63B3BB69-23CF-44E3-9099-C40C66FF867C}">
                  <a14:compatExt spid="_x0000_s215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15</xdr:col>
      <xdr:colOff>542925</xdr:colOff>
      <xdr:row>0</xdr:row>
      <xdr:rowOff>28575</xdr:rowOff>
    </xdr:from>
    <xdr:ext cx="1092162" cy="360000"/>
    <xdr:pic>
      <xdr:nvPicPr>
        <xdr:cNvPr id="4" name="Grafik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92050" y="28575"/>
          <a:ext cx="1092162" cy="360000"/>
        </a:xfrm>
        <a:prstGeom prst="rect">
          <a:avLst/>
        </a:prstGeom>
      </xdr:spPr>
    </xdr:pic>
    <xdr:clientData/>
  </xdr:oneCellAnchor>
  <xdr:oneCellAnchor>
    <xdr:from>
      <xdr:col>6</xdr:col>
      <xdr:colOff>542925</xdr:colOff>
      <xdr:row>0</xdr:row>
      <xdr:rowOff>28575</xdr:rowOff>
    </xdr:from>
    <xdr:ext cx="1092162" cy="360000"/>
    <xdr:pic>
      <xdr:nvPicPr>
        <xdr:cNvPr id="5" name="Grafik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57825" y="28575"/>
          <a:ext cx="1092162" cy="360000"/>
        </a:xfrm>
        <a:prstGeom prst="rect">
          <a:avLst/>
        </a:prstGeom>
      </xdr:spPr>
    </xdr:pic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36</xdr:row>
          <xdr:rowOff>66675</xdr:rowOff>
        </xdr:from>
        <xdr:to>
          <xdr:col>1</xdr:col>
          <xdr:colOff>733425</xdr:colOff>
          <xdr:row>39</xdr:row>
          <xdr:rowOff>28575</xdr:rowOff>
        </xdr:to>
        <xdr:sp macro="" textlink="">
          <xdr:nvSpPr>
            <xdr:cNvPr id="22529" name="Object 1" hidden="1">
              <a:extLst>
                <a:ext uri="{63B3BB69-23CF-44E3-9099-C40C66FF867C}">
                  <a14:compatExt spid="_x0000_s225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15</xdr:col>
      <xdr:colOff>542925</xdr:colOff>
      <xdr:row>0</xdr:row>
      <xdr:rowOff>28575</xdr:rowOff>
    </xdr:from>
    <xdr:ext cx="1092162" cy="360000"/>
    <xdr:pic>
      <xdr:nvPicPr>
        <xdr:cNvPr id="4" name="Grafik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92050" y="28575"/>
          <a:ext cx="1092162" cy="360000"/>
        </a:xfrm>
        <a:prstGeom prst="rect">
          <a:avLst/>
        </a:prstGeom>
      </xdr:spPr>
    </xdr:pic>
    <xdr:clientData/>
  </xdr:oneCellAnchor>
  <xdr:oneCellAnchor>
    <xdr:from>
      <xdr:col>6</xdr:col>
      <xdr:colOff>542925</xdr:colOff>
      <xdr:row>0</xdr:row>
      <xdr:rowOff>28575</xdr:rowOff>
    </xdr:from>
    <xdr:ext cx="1092162" cy="360000"/>
    <xdr:pic>
      <xdr:nvPicPr>
        <xdr:cNvPr id="5" name="Grafik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57825" y="28575"/>
          <a:ext cx="1092162" cy="360000"/>
        </a:xfrm>
        <a:prstGeom prst="rect">
          <a:avLst/>
        </a:prstGeom>
      </xdr:spPr>
    </xdr:pic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36</xdr:row>
          <xdr:rowOff>66675</xdr:rowOff>
        </xdr:from>
        <xdr:to>
          <xdr:col>1</xdr:col>
          <xdr:colOff>733425</xdr:colOff>
          <xdr:row>39</xdr:row>
          <xdr:rowOff>28575</xdr:rowOff>
        </xdr:to>
        <xdr:sp macro="" textlink="">
          <xdr:nvSpPr>
            <xdr:cNvPr id="23553" name="Object 1" hidden="1">
              <a:extLst>
                <a:ext uri="{63B3BB69-23CF-44E3-9099-C40C66FF867C}">
                  <a14:compatExt spid="_x0000_s235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15</xdr:col>
      <xdr:colOff>542925</xdr:colOff>
      <xdr:row>0</xdr:row>
      <xdr:rowOff>28575</xdr:rowOff>
    </xdr:from>
    <xdr:ext cx="1092162" cy="360000"/>
    <xdr:pic>
      <xdr:nvPicPr>
        <xdr:cNvPr id="4" name="Grafik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92050" y="28575"/>
          <a:ext cx="1092162" cy="360000"/>
        </a:xfrm>
        <a:prstGeom prst="rect">
          <a:avLst/>
        </a:prstGeom>
      </xdr:spPr>
    </xdr:pic>
    <xdr:clientData/>
  </xdr:oneCellAnchor>
  <xdr:oneCellAnchor>
    <xdr:from>
      <xdr:col>6</xdr:col>
      <xdr:colOff>542925</xdr:colOff>
      <xdr:row>0</xdr:row>
      <xdr:rowOff>28575</xdr:rowOff>
    </xdr:from>
    <xdr:ext cx="1092162" cy="360000"/>
    <xdr:pic>
      <xdr:nvPicPr>
        <xdr:cNvPr id="5" name="Grafik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57825" y="28575"/>
          <a:ext cx="1092162" cy="360000"/>
        </a:xfrm>
        <a:prstGeom prst="rect">
          <a:avLst/>
        </a:prstGeom>
      </xdr:spPr>
    </xdr:pic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36</xdr:row>
          <xdr:rowOff>66675</xdr:rowOff>
        </xdr:from>
        <xdr:to>
          <xdr:col>1</xdr:col>
          <xdr:colOff>733425</xdr:colOff>
          <xdr:row>39</xdr:row>
          <xdr:rowOff>28575</xdr:rowOff>
        </xdr:to>
        <xdr:sp macro="" textlink="">
          <xdr:nvSpPr>
            <xdr:cNvPr id="24577" name="Object 1" hidden="1">
              <a:extLst>
                <a:ext uri="{63B3BB69-23CF-44E3-9099-C40C66FF867C}">
                  <a14:compatExt spid="_x0000_s245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15</xdr:col>
      <xdr:colOff>542925</xdr:colOff>
      <xdr:row>0</xdr:row>
      <xdr:rowOff>28575</xdr:rowOff>
    </xdr:from>
    <xdr:ext cx="1092162" cy="360000"/>
    <xdr:pic>
      <xdr:nvPicPr>
        <xdr:cNvPr id="4" name="Grafik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92050" y="28575"/>
          <a:ext cx="1092162" cy="360000"/>
        </a:xfrm>
        <a:prstGeom prst="rect">
          <a:avLst/>
        </a:prstGeom>
      </xdr:spPr>
    </xdr:pic>
    <xdr:clientData/>
  </xdr:oneCellAnchor>
  <xdr:oneCellAnchor>
    <xdr:from>
      <xdr:col>6</xdr:col>
      <xdr:colOff>542925</xdr:colOff>
      <xdr:row>0</xdr:row>
      <xdr:rowOff>28575</xdr:rowOff>
    </xdr:from>
    <xdr:ext cx="1092162" cy="360000"/>
    <xdr:pic>
      <xdr:nvPicPr>
        <xdr:cNvPr id="5" name="Grafik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57825" y="28575"/>
          <a:ext cx="1092162" cy="360000"/>
        </a:xfrm>
        <a:prstGeom prst="rect">
          <a:avLst/>
        </a:prstGeom>
      </xdr:spPr>
    </xdr:pic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36</xdr:row>
          <xdr:rowOff>66675</xdr:rowOff>
        </xdr:from>
        <xdr:to>
          <xdr:col>1</xdr:col>
          <xdr:colOff>733425</xdr:colOff>
          <xdr:row>39</xdr:row>
          <xdr:rowOff>28575</xdr:rowOff>
        </xdr:to>
        <xdr:sp macro="" textlink="">
          <xdr:nvSpPr>
            <xdr:cNvPr id="25601" name="Object 1" hidden="1">
              <a:extLst>
                <a:ext uri="{63B3BB69-23CF-44E3-9099-C40C66FF867C}">
                  <a14:compatExt spid="_x0000_s256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15</xdr:col>
      <xdr:colOff>542925</xdr:colOff>
      <xdr:row>0</xdr:row>
      <xdr:rowOff>28575</xdr:rowOff>
    </xdr:from>
    <xdr:ext cx="1092162" cy="360000"/>
    <xdr:pic>
      <xdr:nvPicPr>
        <xdr:cNvPr id="4" name="Grafik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92050" y="28575"/>
          <a:ext cx="1092162" cy="360000"/>
        </a:xfrm>
        <a:prstGeom prst="rect">
          <a:avLst/>
        </a:prstGeom>
      </xdr:spPr>
    </xdr:pic>
    <xdr:clientData/>
  </xdr:oneCellAnchor>
  <xdr:oneCellAnchor>
    <xdr:from>
      <xdr:col>6</xdr:col>
      <xdr:colOff>542925</xdr:colOff>
      <xdr:row>0</xdr:row>
      <xdr:rowOff>28575</xdr:rowOff>
    </xdr:from>
    <xdr:ext cx="1092162" cy="360000"/>
    <xdr:pic>
      <xdr:nvPicPr>
        <xdr:cNvPr id="5" name="Grafik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57825" y="28575"/>
          <a:ext cx="1092162" cy="360000"/>
        </a:xfrm>
        <a:prstGeom prst="rect">
          <a:avLst/>
        </a:prstGeom>
      </xdr:spPr>
    </xdr:pic>
    <xdr:clientData/>
  </xdr:oneCellAnchor>
</xdr:wsDr>
</file>

<file path=xl/drawings/drawing1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36</xdr:row>
          <xdr:rowOff>66675</xdr:rowOff>
        </xdr:from>
        <xdr:to>
          <xdr:col>1</xdr:col>
          <xdr:colOff>733425</xdr:colOff>
          <xdr:row>39</xdr:row>
          <xdr:rowOff>28575</xdr:rowOff>
        </xdr:to>
        <xdr:sp macro="" textlink="">
          <xdr:nvSpPr>
            <xdr:cNvPr id="26625" name="Object 1" hidden="1">
              <a:extLst>
                <a:ext uri="{63B3BB69-23CF-44E3-9099-C40C66FF867C}">
                  <a14:compatExt spid="_x0000_s266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15</xdr:col>
      <xdr:colOff>542925</xdr:colOff>
      <xdr:row>0</xdr:row>
      <xdr:rowOff>28575</xdr:rowOff>
    </xdr:from>
    <xdr:ext cx="1092162" cy="360000"/>
    <xdr:pic>
      <xdr:nvPicPr>
        <xdr:cNvPr id="4" name="Grafik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92050" y="28575"/>
          <a:ext cx="1092162" cy="360000"/>
        </a:xfrm>
        <a:prstGeom prst="rect">
          <a:avLst/>
        </a:prstGeom>
      </xdr:spPr>
    </xdr:pic>
    <xdr:clientData/>
  </xdr:oneCellAnchor>
  <xdr:oneCellAnchor>
    <xdr:from>
      <xdr:col>6</xdr:col>
      <xdr:colOff>542925</xdr:colOff>
      <xdr:row>0</xdr:row>
      <xdr:rowOff>28575</xdr:rowOff>
    </xdr:from>
    <xdr:ext cx="1092162" cy="360000"/>
    <xdr:pic>
      <xdr:nvPicPr>
        <xdr:cNvPr id="5" name="Grafik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57825" y="28575"/>
          <a:ext cx="1092162" cy="360000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36</xdr:row>
          <xdr:rowOff>66675</xdr:rowOff>
        </xdr:from>
        <xdr:to>
          <xdr:col>1</xdr:col>
          <xdr:colOff>733425</xdr:colOff>
          <xdr:row>39</xdr:row>
          <xdr:rowOff>28575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15</xdr:col>
      <xdr:colOff>542925</xdr:colOff>
      <xdr:row>0</xdr:row>
      <xdr:rowOff>28575</xdr:rowOff>
    </xdr:from>
    <xdr:ext cx="1092162" cy="360000"/>
    <xdr:pic>
      <xdr:nvPicPr>
        <xdr:cNvPr id="4" name="Grafik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57825" y="28575"/>
          <a:ext cx="1092162" cy="360000"/>
        </a:xfrm>
        <a:prstGeom prst="rect">
          <a:avLst/>
        </a:prstGeom>
      </xdr:spPr>
    </xdr:pic>
    <xdr:clientData/>
  </xdr:oneCellAnchor>
  <xdr:oneCellAnchor>
    <xdr:from>
      <xdr:col>6</xdr:col>
      <xdr:colOff>542925</xdr:colOff>
      <xdr:row>0</xdr:row>
      <xdr:rowOff>28575</xdr:rowOff>
    </xdr:from>
    <xdr:ext cx="1092162" cy="360000"/>
    <xdr:pic>
      <xdr:nvPicPr>
        <xdr:cNvPr id="5" name="Grafik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57825" y="28575"/>
          <a:ext cx="1092162" cy="360000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19050</xdr:colOff>
      <xdr:row>0</xdr:row>
      <xdr:rowOff>9525</xdr:rowOff>
    </xdr:from>
    <xdr:ext cx="1092162" cy="360000"/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82000" y="9525"/>
          <a:ext cx="1092162" cy="360000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36</xdr:row>
          <xdr:rowOff>66675</xdr:rowOff>
        </xdr:from>
        <xdr:to>
          <xdr:col>1</xdr:col>
          <xdr:colOff>733425</xdr:colOff>
          <xdr:row>39</xdr:row>
          <xdr:rowOff>28575</xdr:rowOff>
        </xdr:to>
        <xdr:sp macro="" textlink="">
          <xdr:nvSpPr>
            <xdr:cNvPr id="14337" name="Object 1" hidden="1">
              <a:extLst>
                <a:ext uri="{63B3BB69-23CF-44E3-9099-C40C66FF867C}">
                  <a14:compatExt spid="_x0000_s143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15</xdr:col>
      <xdr:colOff>542925</xdr:colOff>
      <xdr:row>0</xdr:row>
      <xdr:rowOff>28575</xdr:rowOff>
    </xdr:from>
    <xdr:ext cx="1092162" cy="360000"/>
    <xdr:pic>
      <xdr:nvPicPr>
        <xdr:cNvPr id="4" name="Grafik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92025" y="28575"/>
          <a:ext cx="1092162" cy="360000"/>
        </a:xfrm>
        <a:prstGeom prst="rect">
          <a:avLst/>
        </a:prstGeom>
      </xdr:spPr>
    </xdr:pic>
    <xdr:clientData/>
  </xdr:oneCellAnchor>
  <xdr:oneCellAnchor>
    <xdr:from>
      <xdr:col>6</xdr:col>
      <xdr:colOff>542925</xdr:colOff>
      <xdr:row>0</xdr:row>
      <xdr:rowOff>28575</xdr:rowOff>
    </xdr:from>
    <xdr:ext cx="1092162" cy="360000"/>
    <xdr:pic>
      <xdr:nvPicPr>
        <xdr:cNvPr id="5" name="Grafik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57825" y="28575"/>
          <a:ext cx="1092162" cy="360000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36</xdr:row>
          <xdr:rowOff>66675</xdr:rowOff>
        </xdr:from>
        <xdr:to>
          <xdr:col>1</xdr:col>
          <xdr:colOff>733425</xdr:colOff>
          <xdr:row>39</xdr:row>
          <xdr:rowOff>28575</xdr:rowOff>
        </xdr:to>
        <xdr:sp macro="" textlink="">
          <xdr:nvSpPr>
            <xdr:cNvPr id="16385" name="Object 1" hidden="1">
              <a:extLst>
                <a:ext uri="{63B3BB69-23CF-44E3-9099-C40C66FF867C}">
                  <a14:compatExt spid="_x0000_s163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15</xdr:col>
      <xdr:colOff>542925</xdr:colOff>
      <xdr:row>0</xdr:row>
      <xdr:rowOff>28575</xdr:rowOff>
    </xdr:from>
    <xdr:ext cx="1092162" cy="360000"/>
    <xdr:pic>
      <xdr:nvPicPr>
        <xdr:cNvPr id="4" name="Grafik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92050" y="28575"/>
          <a:ext cx="1092162" cy="360000"/>
        </a:xfrm>
        <a:prstGeom prst="rect">
          <a:avLst/>
        </a:prstGeom>
      </xdr:spPr>
    </xdr:pic>
    <xdr:clientData/>
  </xdr:oneCellAnchor>
  <xdr:oneCellAnchor>
    <xdr:from>
      <xdr:col>6</xdr:col>
      <xdr:colOff>542925</xdr:colOff>
      <xdr:row>0</xdr:row>
      <xdr:rowOff>28575</xdr:rowOff>
    </xdr:from>
    <xdr:ext cx="1092162" cy="360000"/>
    <xdr:pic>
      <xdr:nvPicPr>
        <xdr:cNvPr id="5" name="Grafik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57825" y="28575"/>
          <a:ext cx="1092162" cy="360000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36</xdr:row>
          <xdr:rowOff>66675</xdr:rowOff>
        </xdr:from>
        <xdr:to>
          <xdr:col>1</xdr:col>
          <xdr:colOff>733425</xdr:colOff>
          <xdr:row>39</xdr:row>
          <xdr:rowOff>28575</xdr:rowOff>
        </xdr:to>
        <xdr:sp macro="" textlink="">
          <xdr:nvSpPr>
            <xdr:cNvPr id="17409" name="Object 1" hidden="1">
              <a:extLst>
                <a:ext uri="{63B3BB69-23CF-44E3-9099-C40C66FF867C}">
                  <a14:compatExt spid="_x0000_s174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15</xdr:col>
      <xdr:colOff>542925</xdr:colOff>
      <xdr:row>0</xdr:row>
      <xdr:rowOff>28575</xdr:rowOff>
    </xdr:from>
    <xdr:ext cx="1092162" cy="360000"/>
    <xdr:pic>
      <xdr:nvPicPr>
        <xdr:cNvPr id="4" name="Grafik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92050" y="28575"/>
          <a:ext cx="1092162" cy="360000"/>
        </a:xfrm>
        <a:prstGeom prst="rect">
          <a:avLst/>
        </a:prstGeom>
      </xdr:spPr>
    </xdr:pic>
    <xdr:clientData/>
  </xdr:oneCellAnchor>
  <xdr:oneCellAnchor>
    <xdr:from>
      <xdr:col>6</xdr:col>
      <xdr:colOff>542925</xdr:colOff>
      <xdr:row>0</xdr:row>
      <xdr:rowOff>28575</xdr:rowOff>
    </xdr:from>
    <xdr:ext cx="1092162" cy="360000"/>
    <xdr:pic>
      <xdr:nvPicPr>
        <xdr:cNvPr id="5" name="Grafik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57825" y="28575"/>
          <a:ext cx="1092162" cy="360000"/>
        </a:xfrm>
        <a:prstGeom prst="rect">
          <a:avLst/>
        </a:prstGeom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36</xdr:row>
          <xdr:rowOff>66675</xdr:rowOff>
        </xdr:from>
        <xdr:to>
          <xdr:col>1</xdr:col>
          <xdr:colOff>733425</xdr:colOff>
          <xdr:row>39</xdr:row>
          <xdr:rowOff>28575</xdr:rowOff>
        </xdr:to>
        <xdr:sp macro="" textlink="">
          <xdr:nvSpPr>
            <xdr:cNvPr id="18433" name="Object 1" hidden="1">
              <a:extLst>
                <a:ext uri="{63B3BB69-23CF-44E3-9099-C40C66FF867C}">
                  <a14:compatExt spid="_x0000_s184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15</xdr:col>
      <xdr:colOff>542925</xdr:colOff>
      <xdr:row>0</xdr:row>
      <xdr:rowOff>28575</xdr:rowOff>
    </xdr:from>
    <xdr:ext cx="1092162" cy="360000"/>
    <xdr:pic>
      <xdr:nvPicPr>
        <xdr:cNvPr id="4" name="Grafik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92050" y="28575"/>
          <a:ext cx="1092162" cy="360000"/>
        </a:xfrm>
        <a:prstGeom prst="rect">
          <a:avLst/>
        </a:prstGeom>
      </xdr:spPr>
    </xdr:pic>
    <xdr:clientData/>
  </xdr:oneCellAnchor>
  <xdr:oneCellAnchor>
    <xdr:from>
      <xdr:col>6</xdr:col>
      <xdr:colOff>542925</xdr:colOff>
      <xdr:row>0</xdr:row>
      <xdr:rowOff>28575</xdr:rowOff>
    </xdr:from>
    <xdr:ext cx="1092162" cy="360000"/>
    <xdr:pic>
      <xdr:nvPicPr>
        <xdr:cNvPr id="5" name="Grafik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57825" y="28575"/>
          <a:ext cx="1092162" cy="360000"/>
        </a:xfrm>
        <a:prstGeom prst="rect">
          <a:avLst/>
        </a:prstGeom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36</xdr:row>
          <xdr:rowOff>66675</xdr:rowOff>
        </xdr:from>
        <xdr:to>
          <xdr:col>1</xdr:col>
          <xdr:colOff>733425</xdr:colOff>
          <xdr:row>39</xdr:row>
          <xdr:rowOff>28575</xdr:rowOff>
        </xdr:to>
        <xdr:sp macro="" textlink="">
          <xdr:nvSpPr>
            <xdr:cNvPr id="19457" name="Object 1" hidden="1">
              <a:extLst>
                <a:ext uri="{63B3BB69-23CF-44E3-9099-C40C66FF867C}">
                  <a14:compatExt spid="_x0000_s194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15</xdr:col>
      <xdr:colOff>542925</xdr:colOff>
      <xdr:row>0</xdr:row>
      <xdr:rowOff>28575</xdr:rowOff>
    </xdr:from>
    <xdr:ext cx="1092162" cy="360000"/>
    <xdr:pic>
      <xdr:nvPicPr>
        <xdr:cNvPr id="4" name="Grafik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92050" y="28575"/>
          <a:ext cx="1092162" cy="360000"/>
        </a:xfrm>
        <a:prstGeom prst="rect">
          <a:avLst/>
        </a:prstGeom>
      </xdr:spPr>
    </xdr:pic>
    <xdr:clientData/>
  </xdr:oneCellAnchor>
  <xdr:oneCellAnchor>
    <xdr:from>
      <xdr:col>6</xdr:col>
      <xdr:colOff>542925</xdr:colOff>
      <xdr:row>0</xdr:row>
      <xdr:rowOff>28575</xdr:rowOff>
    </xdr:from>
    <xdr:ext cx="1092162" cy="360000"/>
    <xdr:pic>
      <xdr:nvPicPr>
        <xdr:cNvPr id="5" name="Grafik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57825" y="28575"/>
          <a:ext cx="1092162" cy="360000"/>
        </a:xfrm>
        <a:prstGeom prst="rect">
          <a:avLst/>
        </a:prstGeom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36</xdr:row>
          <xdr:rowOff>66675</xdr:rowOff>
        </xdr:from>
        <xdr:to>
          <xdr:col>1</xdr:col>
          <xdr:colOff>733425</xdr:colOff>
          <xdr:row>39</xdr:row>
          <xdr:rowOff>28575</xdr:rowOff>
        </xdr:to>
        <xdr:sp macro="" textlink="">
          <xdr:nvSpPr>
            <xdr:cNvPr id="20481" name="Object 1" hidden="1">
              <a:extLst>
                <a:ext uri="{63B3BB69-23CF-44E3-9099-C40C66FF867C}">
                  <a14:compatExt spid="_x0000_s204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15</xdr:col>
      <xdr:colOff>542925</xdr:colOff>
      <xdr:row>0</xdr:row>
      <xdr:rowOff>28575</xdr:rowOff>
    </xdr:from>
    <xdr:ext cx="1092162" cy="360000"/>
    <xdr:pic>
      <xdr:nvPicPr>
        <xdr:cNvPr id="4" name="Grafik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92050" y="28575"/>
          <a:ext cx="1092162" cy="360000"/>
        </a:xfrm>
        <a:prstGeom prst="rect">
          <a:avLst/>
        </a:prstGeom>
      </xdr:spPr>
    </xdr:pic>
    <xdr:clientData/>
  </xdr:oneCellAnchor>
  <xdr:oneCellAnchor>
    <xdr:from>
      <xdr:col>6</xdr:col>
      <xdr:colOff>542925</xdr:colOff>
      <xdr:row>0</xdr:row>
      <xdr:rowOff>28575</xdr:rowOff>
    </xdr:from>
    <xdr:ext cx="1092162" cy="360000"/>
    <xdr:pic>
      <xdr:nvPicPr>
        <xdr:cNvPr id="5" name="Grafik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57825" y="28575"/>
          <a:ext cx="1092162" cy="360000"/>
        </a:xfrm>
        <a:prstGeom prst="rect">
          <a:avLst/>
        </a:prstGeom>
      </xdr:spPr>
    </xdr:pic>
    <xdr:clientData/>
  </xdr:oneCellAnchor>
</xdr:wsDr>
</file>

<file path=xl/tables/table1.xml><?xml version="1.0" encoding="utf-8"?>
<table xmlns="http://schemas.openxmlformats.org/spreadsheetml/2006/main" id="2" name="Tabelle2" displayName="Tabelle2" ref="A18:H42" headerRowDxfId="359" dataDxfId="358" totalsRowDxfId="357">
  <tableColumns count="8">
    <tableColumn id="1" name="Datum" totalsRowLabel="Ergebnis" dataDxfId="356" totalsRowDxfId="355"/>
    <tableColumn id="2" name="Prüfer" dataDxfId="354" totalsRowDxfId="353"/>
    <tableColumn id="3" name="Target-Filter" dataDxfId="352" totalsRowDxfId="351"/>
    <tableColumn id="4" name="kV" dataDxfId="350" totalsRowDxfId="349"/>
    <tableColumn id="5" name="mAs" dataDxfId="348" totalsRowDxfId="347"/>
    <tableColumn id="6" name="Störstruktur2)" dataDxfId="346" totalsRowDxfId="345"/>
    <tableColumn id="7" name="Status" dataDxfId="344" totalsRowDxfId="343">
      <calculatedColumnFormula>IF(OR(Tabelle2[[#This Row],[Prüfer]]="",Tabelle2[[#This Row],[Target-Filter]]="",Tabelle2[[#This Row],[kV]]="",Tabelle2[[#This Row],[mAs]]="",Tabelle2[[#This Row],[Störstruktur2)]]=""),"",IF(OR(Tabelle2[[#This Row],[Störstruktur2)]]="Ja",Tabelle2[[#This Row],[mAs]]&lt;$F$14,Tabelle2[[#This Row],[mAs]]&gt;$H$14),"nicht O.K.","O.K."))</calculatedColumnFormula>
    </tableColumn>
    <tableColumn id="8" name="Kürzel Prüfer" totalsRowFunction="count" dataDxfId="342" totalsRowDxfId="341"/>
  </tableColumns>
  <tableStyleInfo name="Tabellenformat 1" showFirstColumn="0" showLastColumn="0" showRowStripes="1" showColumnStripes="0"/>
</table>
</file>

<file path=xl/tables/table2.xml><?xml version="1.0" encoding="utf-8"?>
<table xmlns="http://schemas.openxmlformats.org/spreadsheetml/2006/main" id="3" name="Tabelle3" displayName="Tabelle3" ref="A42:H45" totalsRowShown="0" headerRowDxfId="334" dataDxfId="332" headerRowBorderDxfId="333">
  <tableColumns count="8">
    <tableColumn id="1" name="PMMA" dataDxfId="331"/>
    <tableColumn id="2" name="mAs" dataDxfId="330"/>
    <tableColumn id="3" name="mBG" dataDxfId="329"/>
    <tableColumn id="4" name="σBG" dataDxfId="328"/>
    <tableColumn id="5" name="mAl" dataDxfId="327"/>
    <tableColumn id="6" name="σAl" dataDxfId="326"/>
    <tableColumn id="7" name="SDNR" dataDxfId="325">
      <calculatedColumnFormula>IF(C43&lt;&gt;"",ABS(C43-E43)/SQRT((D43^2+F43^2)/2),"")</calculatedColumnFormula>
    </tableColumn>
    <tableColumn id="8" name="Status" dataDxfId="324"/>
  </tableColumns>
  <tableStyleInfo name="Tabellenformat 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Rotviolett">
      <a:dk1>
        <a:sysClr val="windowText" lastClr="000000"/>
      </a:dk1>
      <a:lt1>
        <a:sysClr val="window" lastClr="FFFFFF"/>
      </a:lt1>
      <a:dk2>
        <a:srgbClr val="454551"/>
      </a:dk2>
      <a:lt2>
        <a:srgbClr val="D8D9DC"/>
      </a:lt2>
      <a:accent1>
        <a:srgbClr val="E32D91"/>
      </a:accent1>
      <a:accent2>
        <a:srgbClr val="C830CC"/>
      </a:accent2>
      <a:accent3>
        <a:srgbClr val="4EA6DC"/>
      </a:accent3>
      <a:accent4>
        <a:srgbClr val="4775E7"/>
      </a:accent4>
      <a:accent5>
        <a:srgbClr val="8971E1"/>
      </a:accent5>
      <a:accent6>
        <a:srgbClr val="D54773"/>
      </a:accent6>
      <a:hlink>
        <a:srgbClr val="6B9F25"/>
      </a:hlink>
      <a:folHlink>
        <a:srgbClr val="8C8C8C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5" Type="http://schemas.openxmlformats.org/officeDocument/2006/relationships/image" Target="../media/image2.emf"/><Relationship Id="rId4" Type="http://schemas.openxmlformats.org/officeDocument/2006/relationships/oleObject" Target="../embeddings/oleObject8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5" Type="http://schemas.openxmlformats.org/officeDocument/2006/relationships/image" Target="../media/image2.emf"/><Relationship Id="rId4" Type="http://schemas.openxmlformats.org/officeDocument/2006/relationships/oleObject" Target="../embeddings/oleObject9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Relationship Id="rId5" Type="http://schemas.openxmlformats.org/officeDocument/2006/relationships/image" Target="../media/image2.emf"/><Relationship Id="rId4" Type="http://schemas.openxmlformats.org/officeDocument/2006/relationships/oleObject" Target="../embeddings/oleObject10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Relationship Id="rId5" Type="http://schemas.openxmlformats.org/officeDocument/2006/relationships/image" Target="../media/image2.emf"/><Relationship Id="rId4" Type="http://schemas.openxmlformats.org/officeDocument/2006/relationships/oleObject" Target="../embeddings/oleObject11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Relationship Id="rId5" Type="http://schemas.openxmlformats.org/officeDocument/2006/relationships/image" Target="../media/image2.emf"/><Relationship Id="rId4" Type="http://schemas.openxmlformats.org/officeDocument/2006/relationships/oleObject" Target="../embeddings/oleObject12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Relationship Id="rId5" Type="http://schemas.openxmlformats.org/officeDocument/2006/relationships/image" Target="../media/image2.emf"/><Relationship Id="rId4" Type="http://schemas.openxmlformats.org/officeDocument/2006/relationships/oleObject" Target="../embeddings/oleObject13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2.xml"/><Relationship Id="rId5" Type="http://schemas.openxmlformats.org/officeDocument/2006/relationships/image" Target="../media/image2.emf"/><Relationship Id="rId4" Type="http://schemas.openxmlformats.org/officeDocument/2006/relationships/oleObject" Target="../embeddings/oleObject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2.emf"/><Relationship Id="rId4" Type="http://schemas.openxmlformats.org/officeDocument/2006/relationships/oleObject" Target="../embeddings/oleObject2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5" Type="http://schemas.openxmlformats.org/officeDocument/2006/relationships/image" Target="../media/image2.emf"/><Relationship Id="rId4" Type="http://schemas.openxmlformats.org/officeDocument/2006/relationships/oleObject" Target="../embeddings/oleObject3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5" Type="http://schemas.openxmlformats.org/officeDocument/2006/relationships/image" Target="../media/image2.emf"/><Relationship Id="rId4" Type="http://schemas.openxmlformats.org/officeDocument/2006/relationships/oleObject" Target="../embeddings/oleObject4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5" Type="http://schemas.openxmlformats.org/officeDocument/2006/relationships/image" Target="../media/image2.emf"/><Relationship Id="rId4" Type="http://schemas.openxmlformats.org/officeDocument/2006/relationships/oleObject" Target="../embeddings/oleObject5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5" Type="http://schemas.openxmlformats.org/officeDocument/2006/relationships/image" Target="../media/image2.emf"/><Relationship Id="rId4" Type="http://schemas.openxmlformats.org/officeDocument/2006/relationships/oleObject" Target="../embeddings/oleObject6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5" Type="http://schemas.openxmlformats.org/officeDocument/2006/relationships/image" Target="../media/image2.emf"/><Relationship Id="rId4" Type="http://schemas.openxmlformats.org/officeDocument/2006/relationships/oleObject" Target="../embeddings/oleObject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S58"/>
  <sheetViews>
    <sheetView tabSelected="1" zoomScaleNormal="100" workbookViewId="0">
      <selection activeCell="C5" sqref="C5:H5"/>
    </sheetView>
  </sheetViews>
  <sheetFormatPr baseColWidth="10" defaultRowHeight="15" x14ac:dyDescent="0.25"/>
  <cols>
    <col min="1" max="8" width="12.28515625" customWidth="1"/>
    <col min="10" max="15" width="11.42578125" style="112"/>
    <col min="16" max="16" width="11.42578125" style="106"/>
    <col min="17" max="17" width="11.42578125" style="112"/>
  </cols>
  <sheetData>
    <row r="1" spans="1:19" ht="27" customHeight="1" x14ac:dyDescent="0.45">
      <c r="A1" s="4" t="s">
        <v>100</v>
      </c>
      <c r="B1" s="5"/>
      <c r="C1" s="6"/>
      <c r="D1" s="5"/>
      <c r="E1" s="5"/>
      <c r="F1" s="5"/>
      <c r="G1" s="5"/>
      <c r="H1" s="5"/>
    </row>
    <row r="2" spans="1:19" ht="17.100000000000001" customHeight="1" x14ac:dyDescent="0.25">
      <c r="B2" s="115"/>
      <c r="C2" s="11"/>
      <c r="D2" s="11"/>
      <c r="E2" s="11"/>
      <c r="F2" s="11"/>
      <c r="G2" s="11"/>
      <c r="H2" s="11"/>
      <c r="P2" s="106" t="s">
        <v>18</v>
      </c>
    </row>
    <row r="3" spans="1:19" ht="17.100000000000001" customHeight="1" x14ac:dyDescent="0.25">
      <c r="A3" s="12" t="s">
        <v>0</v>
      </c>
      <c r="B3" s="11"/>
      <c r="C3" s="13"/>
      <c r="D3" s="13"/>
      <c r="E3" s="14"/>
      <c r="F3" s="15"/>
      <c r="G3" s="14"/>
      <c r="H3" s="14"/>
      <c r="P3" s="106" t="s">
        <v>19</v>
      </c>
    </row>
    <row r="4" spans="1:19" ht="17.100000000000001" customHeight="1" x14ac:dyDescent="0.25">
      <c r="A4" s="11" t="s">
        <v>153</v>
      </c>
      <c r="B4" s="11"/>
      <c r="C4" s="133"/>
      <c r="D4" s="133"/>
      <c r="E4" s="133"/>
      <c r="F4" s="133"/>
      <c r="G4" s="133"/>
      <c r="H4" s="133"/>
      <c r="R4" s="112"/>
      <c r="S4" s="112"/>
    </row>
    <row r="5" spans="1:19" ht="17.100000000000001" customHeight="1" x14ac:dyDescent="0.25">
      <c r="A5" s="11" t="s">
        <v>154</v>
      </c>
      <c r="B5" s="11"/>
      <c r="C5" s="134"/>
      <c r="D5" s="134"/>
      <c r="E5" s="134"/>
      <c r="F5" s="134"/>
      <c r="G5" s="134"/>
      <c r="H5" s="134"/>
      <c r="P5" s="106" t="s">
        <v>21</v>
      </c>
      <c r="R5" s="112"/>
      <c r="S5" s="112"/>
    </row>
    <row r="6" spans="1:19" ht="17.100000000000001" customHeight="1" x14ac:dyDescent="0.25">
      <c r="A6" s="11" t="s">
        <v>1</v>
      </c>
      <c r="B6" s="11"/>
      <c r="C6" s="134"/>
      <c r="D6" s="134"/>
      <c r="E6" s="14"/>
      <c r="F6" s="18" t="s">
        <v>3</v>
      </c>
      <c r="G6" s="134"/>
      <c r="H6" s="134"/>
      <c r="P6" s="106" t="s">
        <v>20</v>
      </c>
      <c r="R6" s="112"/>
      <c r="S6" s="112"/>
    </row>
    <row r="7" spans="1:19" ht="17.100000000000001" customHeight="1" x14ac:dyDescent="0.25">
      <c r="A7" s="38" t="s">
        <v>30</v>
      </c>
      <c r="B7" s="11"/>
      <c r="C7" s="134"/>
      <c r="D7" s="134"/>
      <c r="E7" s="14"/>
      <c r="F7" s="19" t="s">
        <v>31</v>
      </c>
      <c r="G7" s="134"/>
      <c r="H7" s="134"/>
      <c r="P7" s="106" t="s">
        <v>22</v>
      </c>
      <c r="R7" s="112"/>
      <c r="S7" s="112"/>
    </row>
    <row r="8" spans="1:19" ht="17.100000000000001" customHeight="1" x14ac:dyDescent="0.25">
      <c r="A8" s="11"/>
      <c r="B8" s="14"/>
      <c r="C8" s="14"/>
      <c r="D8" s="14"/>
      <c r="E8" s="11"/>
      <c r="F8" s="11"/>
      <c r="G8" s="11"/>
      <c r="H8" s="20"/>
      <c r="P8" s="106" t="s">
        <v>24</v>
      </c>
      <c r="R8" s="112"/>
      <c r="S8" s="112"/>
    </row>
    <row r="9" spans="1:19" ht="17.100000000000001" customHeight="1" x14ac:dyDescent="0.25">
      <c r="A9" s="12" t="s">
        <v>144</v>
      </c>
      <c r="B9" s="13"/>
      <c r="C9" s="53"/>
      <c r="D9" s="11"/>
      <c r="E9" s="11"/>
      <c r="F9" s="12" t="s">
        <v>28</v>
      </c>
      <c r="G9" s="13"/>
      <c r="H9" s="13"/>
      <c r="P9" s="106" t="s">
        <v>23</v>
      </c>
      <c r="R9" s="112"/>
      <c r="S9" s="112"/>
    </row>
    <row r="10" spans="1:19" ht="17.100000000000001" customHeight="1" x14ac:dyDescent="0.25">
      <c r="A10" s="23" t="s">
        <v>5</v>
      </c>
      <c r="B10" s="11"/>
      <c r="C10" s="54"/>
      <c r="D10" s="54"/>
      <c r="E10" s="11"/>
      <c r="F10" s="23" t="s">
        <v>7</v>
      </c>
      <c r="G10" s="123"/>
      <c r="H10" s="16"/>
      <c r="P10" s="106" t="s">
        <v>25</v>
      </c>
      <c r="R10" s="112"/>
      <c r="S10" s="112"/>
    </row>
    <row r="11" spans="1:19" ht="17.100000000000001" customHeight="1" x14ac:dyDescent="0.25">
      <c r="A11" s="11" t="s">
        <v>120</v>
      </c>
      <c r="B11" s="11"/>
      <c r="C11" s="117"/>
      <c r="D11" s="17"/>
      <c r="E11" s="11"/>
      <c r="F11" s="11" t="s">
        <v>8</v>
      </c>
      <c r="G11" s="121"/>
      <c r="H11" s="17"/>
      <c r="R11" s="112"/>
      <c r="S11" s="112"/>
    </row>
    <row r="12" spans="1:19" ht="17.100000000000001" customHeight="1" x14ac:dyDescent="0.25">
      <c r="A12" s="14" t="s">
        <v>27</v>
      </c>
      <c r="B12" s="11"/>
      <c r="C12" s="117"/>
      <c r="D12" s="17"/>
      <c r="E12" s="11"/>
      <c r="F12" s="11"/>
      <c r="G12" s="11"/>
      <c r="H12" s="11"/>
      <c r="R12" s="112"/>
      <c r="S12" s="112"/>
    </row>
    <row r="13" spans="1:19" ht="17.100000000000001" customHeight="1" x14ac:dyDescent="0.25">
      <c r="A13" s="14" t="s">
        <v>106</v>
      </c>
      <c r="B13" s="11"/>
      <c r="C13" s="117"/>
      <c r="D13" s="17"/>
      <c r="E13" s="11"/>
      <c r="F13" s="38" t="s">
        <v>6</v>
      </c>
      <c r="G13" s="40"/>
      <c r="H13" s="41"/>
      <c r="K13"/>
      <c r="L13"/>
      <c r="R13" s="112"/>
      <c r="S13" s="112"/>
    </row>
    <row r="14" spans="1:19" ht="17.100000000000001" customHeight="1" x14ac:dyDescent="0.25">
      <c r="A14" s="11" t="s">
        <v>9</v>
      </c>
      <c r="B14" s="11"/>
      <c r="C14" s="121"/>
      <c r="D14" s="17"/>
      <c r="E14" s="11"/>
      <c r="F14" s="37">
        <f>G14*0.85</f>
        <v>0</v>
      </c>
      <c r="G14" s="25"/>
      <c r="H14" s="36">
        <f>G14*1.15</f>
        <v>0</v>
      </c>
      <c r="K14"/>
      <c r="L14"/>
      <c r="R14" s="112"/>
      <c r="S14" s="112"/>
    </row>
    <row r="15" spans="1:19" ht="17.100000000000001" customHeight="1" x14ac:dyDescent="0.25">
      <c r="A15" s="11" t="s">
        <v>33</v>
      </c>
      <c r="B15" s="11"/>
      <c r="C15" s="121"/>
      <c r="D15" s="17"/>
      <c r="E15" s="11"/>
      <c r="F15" s="26" t="s">
        <v>103</v>
      </c>
      <c r="G15" s="26" t="s">
        <v>4</v>
      </c>
      <c r="H15" s="26" t="s">
        <v>104</v>
      </c>
      <c r="K15"/>
      <c r="L15"/>
      <c r="R15" s="112"/>
      <c r="S15" s="112"/>
    </row>
    <row r="16" spans="1:19" ht="17.100000000000001" customHeight="1" x14ac:dyDescent="0.25">
      <c r="A16" s="22" t="s">
        <v>29</v>
      </c>
      <c r="B16" s="11"/>
      <c r="C16" s="23"/>
      <c r="D16" s="14"/>
      <c r="E16" s="11"/>
      <c r="F16" s="11"/>
      <c r="G16" s="11"/>
      <c r="H16" s="11"/>
      <c r="K16"/>
      <c r="L16"/>
      <c r="R16" s="112"/>
      <c r="S16" s="112"/>
    </row>
    <row r="17" spans="1:19" ht="17.100000000000001" customHeight="1" x14ac:dyDescent="0.25">
      <c r="A17" s="11"/>
      <c r="B17" s="11"/>
      <c r="C17" s="11"/>
      <c r="D17" s="11"/>
      <c r="E17" s="11"/>
      <c r="F17" s="11"/>
      <c r="G17" s="11"/>
      <c r="H17" s="11"/>
      <c r="R17" s="112"/>
      <c r="S17" s="112"/>
    </row>
    <row r="18" spans="1:19" ht="18" customHeight="1" x14ac:dyDescent="0.25">
      <c r="A18" s="55" t="s">
        <v>10</v>
      </c>
      <c r="B18" s="55" t="s">
        <v>11</v>
      </c>
      <c r="C18" s="55" t="s">
        <v>12</v>
      </c>
      <c r="D18" s="55" t="s">
        <v>13</v>
      </c>
      <c r="E18" s="55" t="s">
        <v>14</v>
      </c>
      <c r="F18" s="55" t="s">
        <v>54</v>
      </c>
      <c r="G18" s="55" t="s">
        <v>15</v>
      </c>
      <c r="H18" s="55" t="s">
        <v>105</v>
      </c>
      <c r="R18" s="112"/>
      <c r="S18" s="112"/>
    </row>
    <row r="19" spans="1:19" ht="18" customHeight="1" x14ac:dyDescent="0.25">
      <c r="A19" s="56"/>
      <c r="B19" s="57"/>
      <c r="C19" s="57"/>
      <c r="D19" s="57"/>
      <c r="E19" s="57"/>
      <c r="F19" s="57"/>
      <c r="G19" s="65" t="str">
        <f>IF(OR(Tabelle2[[#This Row],[Prüfer]]="",Tabelle2[[#This Row],[Target-Filter]]="",Tabelle2[[#This Row],[kV]]="",Tabelle2[[#This Row],[mAs]]="",Tabelle2[[#This Row],[Störstruktur2)]]=""),"",IF(OR(Tabelle2[[#This Row],[Störstruktur2)]]="Ja",Tabelle2[[#This Row],[mAs]]&lt;$F$14,Tabelle2[[#This Row],[mAs]]&gt;$H$14),"nicht O.K.","O.K."))</f>
        <v/>
      </c>
      <c r="H19" s="57"/>
      <c r="R19" s="112"/>
      <c r="S19" s="112"/>
    </row>
    <row r="20" spans="1:19" ht="18" customHeight="1" x14ac:dyDescent="0.25">
      <c r="A20" s="56"/>
      <c r="B20" s="57"/>
      <c r="C20" s="57"/>
      <c r="D20" s="57"/>
      <c r="E20" s="57"/>
      <c r="F20" s="57"/>
      <c r="G20" s="65" t="str">
        <f>IF(OR(Tabelle2[[#This Row],[Prüfer]]="",Tabelle2[[#This Row],[Target-Filter]]="",Tabelle2[[#This Row],[kV]]="",Tabelle2[[#This Row],[mAs]]="",Tabelle2[[#This Row],[Störstruktur2)]]=""),"",IF(OR(Tabelle2[[#This Row],[Störstruktur2)]]="Ja",Tabelle2[[#This Row],[mAs]]&lt;$F$14,Tabelle2[[#This Row],[mAs]]&gt;$H$14),"nicht O.K.","O.K."))</f>
        <v/>
      </c>
      <c r="H20" s="57"/>
      <c r="R20" s="112"/>
      <c r="S20" s="112"/>
    </row>
    <row r="21" spans="1:19" ht="18" customHeight="1" x14ac:dyDescent="0.25">
      <c r="A21" s="56"/>
      <c r="B21" s="57"/>
      <c r="C21" s="57"/>
      <c r="D21" s="57"/>
      <c r="E21" s="57"/>
      <c r="F21" s="57"/>
      <c r="G21" s="65" t="str">
        <f>IF(OR(Tabelle2[[#This Row],[Prüfer]]="",Tabelle2[[#This Row],[Target-Filter]]="",Tabelle2[[#This Row],[kV]]="",Tabelle2[[#This Row],[mAs]]="",Tabelle2[[#This Row],[Störstruktur2)]]=""),"",IF(OR(Tabelle2[[#This Row],[Störstruktur2)]]="Ja",Tabelle2[[#This Row],[mAs]]&lt;$F$14,Tabelle2[[#This Row],[mAs]]&gt;$H$14),"nicht O.K.","O.K."))</f>
        <v/>
      </c>
      <c r="H21" s="57"/>
      <c r="R21" s="112"/>
      <c r="S21" s="112"/>
    </row>
    <row r="22" spans="1:19" ht="18" customHeight="1" x14ac:dyDescent="0.25">
      <c r="A22" s="56"/>
      <c r="B22" s="57"/>
      <c r="C22" s="57"/>
      <c r="D22" s="57"/>
      <c r="E22" s="57"/>
      <c r="F22" s="57"/>
      <c r="G22" s="65" t="str">
        <f>IF(OR(Tabelle2[[#This Row],[Prüfer]]="",Tabelle2[[#This Row],[Target-Filter]]="",Tabelle2[[#This Row],[kV]]="",Tabelle2[[#This Row],[mAs]]="",Tabelle2[[#This Row],[Störstruktur2)]]=""),"",IF(OR(Tabelle2[[#This Row],[Störstruktur2)]]="Ja",Tabelle2[[#This Row],[mAs]]&lt;$F$14,Tabelle2[[#This Row],[mAs]]&gt;$H$14),"nicht O.K.","O.K."))</f>
        <v/>
      </c>
      <c r="H22" s="57"/>
      <c r="R22" s="112"/>
      <c r="S22" s="112"/>
    </row>
    <row r="23" spans="1:19" ht="18" customHeight="1" x14ac:dyDescent="0.25">
      <c r="A23" s="56"/>
      <c r="B23" s="57"/>
      <c r="C23" s="57"/>
      <c r="D23" s="57"/>
      <c r="E23" s="57"/>
      <c r="F23" s="57"/>
      <c r="G23" s="65" t="str">
        <f>IF(OR(Tabelle2[[#This Row],[Prüfer]]="",Tabelle2[[#This Row],[Target-Filter]]="",Tabelle2[[#This Row],[kV]]="",Tabelle2[[#This Row],[mAs]]="",Tabelle2[[#This Row],[Störstruktur2)]]=""),"",IF(OR(Tabelle2[[#This Row],[Störstruktur2)]]="Ja",Tabelle2[[#This Row],[mAs]]&lt;$F$14,Tabelle2[[#This Row],[mAs]]&gt;$H$14),"nicht O.K.","O.K."))</f>
        <v/>
      </c>
      <c r="H23" s="57"/>
      <c r="R23" s="112"/>
      <c r="S23" s="112"/>
    </row>
    <row r="24" spans="1:19" ht="18" customHeight="1" x14ac:dyDescent="0.25">
      <c r="A24" s="56"/>
      <c r="B24" s="57"/>
      <c r="C24" s="57"/>
      <c r="D24" s="57"/>
      <c r="E24" s="57"/>
      <c r="F24" s="57"/>
      <c r="G24" s="65" t="str">
        <f>IF(OR(Tabelle2[[#This Row],[Prüfer]]="",Tabelle2[[#This Row],[Target-Filter]]="",Tabelle2[[#This Row],[kV]]="",Tabelle2[[#This Row],[mAs]]="",Tabelle2[[#This Row],[Störstruktur2)]]=""),"",IF(OR(Tabelle2[[#This Row],[Störstruktur2)]]="Ja",Tabelle2[[#This Row],[mAs]]&lt;$F$14,Tabelle2[[#This Row],[mAs]]&gt;$H$14),"nicht O.K.","O.K."))</f>
        <v/>
      </c>
      <c r="H24" s="57"/>
      <c r="R24" s="112"/>
      <c r="S24" s="112"/>
    </row>
    <row r="25" spans="1:19" ht="18" customHeight="1" x14ac:dyDescent="0.25">
      <c r="A25" s="56"/>
      <c r="B25" s="57"/>
      <c r="C25" s="57"/>
      <c r="D25" s="57"/>
      <c r="E25" s="57"/>
      <c r="F25" s="57"/>
      <c r="G25" s="65" t="str">
        <f>IF(OR(Tabelle2[[#This Row],[Prüfer]]="",Tabelle2[[#This Row],[Target-Filter]]="",Tabelle2[[#This Row],[kV]]="",Tabelle2[[#This Row],[mAs]]="",Tabelle2[[#This Row],[Störstruktur2)]]=""),"",IF(OR(Tabelle2[[#This Row],[Störstruktur2)]]="Ja",Tabelle2[[#This Row],[mAs]]&lt;$F$14,Tabelle2[[#This Row],[mAs]]&gt;$H$14),"nicht O.K.","O.K."))</f>
        <v/>
      </c>
      <c r="H25" s="57"/>
      <c r="R25" s="112"/>
      <c r="S25" s="112"/>
    </row>
    <row r="26" spans="1:19" ht="18" customHeight="1" x14ac:dyDescent="0.25">
      <c r="A26" s="56"/>
      <c r="B26" s="57"/>
      <c r="C26" s="57"/>
      <c r="D26" s="57"/>
      <c r="E26" s="57"/>
      <c r="F26" s="57"/>
      <c r="G26" s="65" t="str">
        <f>IF(OR(Tabelle2[[#This Row],[Prüfer]]="",Tabelle2[[#This Row],[Target-Filter]]="",Tabelle2[[#This Row],[kV]]="",Tabelle2[[#This Row],[mAs]]="",Tabelle2[[#This Row],[Störstruktur2)]]=""),"",IF(OR(Tabelle2[[#This Row],[Störstruktur2)]]="Ja",Tabelle2[[#This Row],[mAs]]&lt;$F$14,Tabelle2[[#This Row],[mAs]]&gt;$H$14),"nicht O.K.","O.K."))</f>
        <v/>
      </c>
      <c r="H26" s="57"/>
      <c r="R26" s="112"/>
      <c r="S26" s="112"/>
    </row>
    <row r="27" spans="1:19" ht="18" customHeight="1" x14ac:dyDescent="0.25">
      <c r="A27" s="56"/>
      <c r="B27" s="57"/>
      <c r="C27" s="57"/>
      <c r="D27" s="57"/>
      <c r="E27" s="57"/>
      <c r="F27" s="57"/>
      <c r="G27" s="65" t="str">
        <f>IF(OR(Tabelle2[[#This Row],[Prüfer]]="",Tabelle2[[#This Row],[Target-Filter]]="",Tabelle2[[#This Row],[kV]]="",Tabelle2[[#This Row],[mAs]]="",Tabelle2[[#This Row],[Störstruktur2)]]=""),"",IF(OR(Tabelle2[[#This Row],[Störstruktur2)]]="Ja",Tabelle2[[#This Row],[mAs]]&lt;$F$14,Tabelle2[[#This Row],[mAs]]&gt;$H$14),"nicht O.K.","O.K."))</f>
        <v/>
      </c>
      <c r="H27" s="57"/>
      <c r="R27" s="112"/>
      <c r="S27" s="112"/>
    </row>
    <row r="28" spans="1:19" ht="18" customHeight="1" x14ac:dyDescent="0.25">
      <c r="A28" s="56"/>
      <c r="B28" s="57"/>
      <c r="C28" s="57"/>
      <c r="D28" s="57"/>
      <c r="E28" s="57"/>
      <c r="F28" s="57"/>
      <c r="G28" s="65" t="str">
        <f>IF(OR(Tabelle2[[#This Row],[Prüfer]]="",Tabelle2[[#This Row],[Target-Filter]]="",Tabelle2[[#This Row],[kV]]="",Tabelle2[[#This Row],[mAs]]="",Tabelle2[[#This Row],[Störstruktur2)]]=""),"",IF(OR(Tabelle2[[#This Row],[Störstruktur2)]]="Ja",Tabelle2[[#This Row],[mAs]]&lt;$F$14,Tabelle2[[#This Row],[mAs]]&gt;$H$14),"nicht O.K.","O.K."))</f>
        <v/>
      </c>
      <c r="H28" s="57"/>
      <c r="R28" s="112"/>
      <c r="S28" s="112"/>
    </row>
    <row r="29" spans="1:19" ht="18" customHeight="1" x14ac:dyDescent="0.25">
      <c r="A29" s="56"/>
      <c r="B29" s="57"/>
      <c r="C29" s="57"/>
      <c r="D29" s="57"/>
      <c r="E29" s="57"/>
      <c r="F29" s="57"/>
      <c r="G29" s="65" t="str">
        <f>IF(OR(Tabelle2[[#This Row],[Prüfer]]="",Tabelle2[[#This Row],[Target-Filter]]="",Tabelle2[[#This Row],[kV]]="",Tabelle2[[#This Row],[mAs]]="",Tabelle2[[#This Row],[Störstruktur2)]]=""),"",IF(OR(Tabelle2[[#This Row],[Störstruktur2)]]="Ja",Tabelle2[[#This Row],[mAs]]&lt;$F$14,Tabelle2[[#This Row],[mAs]]&gt;$H$14),"nicht O.K.","O.K."))</f>
        <v/>
      </c>
      <c r="H29" s="57"/>
      <c r="R29" s="112"/>
      <c r="S29" s="112"/>
    </row>
    <row r="30" spans="1:19" ht="18" customHeight="1" x14ac:dyDescent="0.25">
      <c r="A30" s="56"/>
      <c r="B30" s="57"/>
      <c r="C30" s="57"/>
      <c r="D30" s="57"/>
      <c r="E30" s="57"/>
      <c r="F30" s="57"/>
      <c r="G30" s="65" t="str">
        <f>IF(OR(Tabelle2[[#This Row],[Prüfer]]="",Tabelle2[[#This Row],[Target-Filter]]="",Tabelle2[[#This Row],[kV]]="",Tabelle2[[#This Row],[mAs]]="",Tabelle2[[#This Row],[Störstruktur2)]]=""),"",IF(OR(Tabelle2[[#This Row],[Störstruktur2)]]="Ja",Tabelle2[[#This Row],[mAs]]&lt;$F$14,Tabelle2[[#This Row],[mAs]]&gt;$H$14),"nicht O.K.","O.K."))</f>
        <v/>
      </c>
      <c r="H30" s="57"/>
      <c r="R30" s="112"/>
      <c r="S30" s="112"/>
    </row>
    <row r="31" spans="1:19" ht="18" customHeight="1" x14ac:dyDescent="0.25">
      <c r="A31" s="56"/>
      <c r="B31" s="57"/>
      <c r="C31" s="57"/>
      <c r="D31" s="57"/>
      <c r="E31" s="57"/>
      <c r="F31" s="57"/>
      <c r="G31" s="65" t="str">
        <f>IF(OR(Tabelle2[[#This Row],[Prüfer]]="",Tabelle2[[#This Row],[Target-Filter]]="",Tabelle2[[#This Row],[kV]]="",Tabelle2[[#This Row],[mAs]]="",Tabelle2[[#This Row],[Störstruktur2)]]=""),"",IF(OR(Tabelle2[[#This Row],[Störstruktur2)]]="Ja",Tabelle2[[#This Row],[mAs]]&lt;$F$14,Tabelle2[[#This Row],[mAs]]&gt;$H$14),"nicht O.K.","O.K."))</f>
        <v/>
      </c>
      <c r="H31" s="57"/>
    </row>
    <row r="32" spans="1:19" ht="18" customHeight="1" x14ac:dyDescent="0.25">
      <c r="A32" s="56"/>
      <c r="B32" s="57"/>
      <c r="C32" s="57"/>
      <c r="D32" s="57"/>
      <c r="E32" s="57"/>
      <c r="F32" s="57"/>
      <c r="G32" s="65" t="str">
        <f>IF(OR(Tabelle2[[#This Row],[Prüfer]]="",Tabelle2[[#This Row],[Target-Filter]]="",Tabelle2[[#This Row],[kV]]="",Tabelle2[[#This Row],[mAs]]="",Tabelle2[[#This Row],[Störstruktur2)]]=""),"",IF(OR(Tabelle2[[#This Row],[Störstruktur2)]]="Ja",Tabelle2[[#This Row],[mAs]]&lt;$F$14,Tabelle2[[#This Row],[mAs]]&gt;$H$14),"nicht O.K.","O.K."))</f>
        <v/>
      </c>
      <c r="H32" s="57"/>
    </row>
    <row r="33" spans="1:9" ht="18" customHeight="1" x14ac:dyDescent="0.25">
      <c r="A33" s="56"/>
      <c r="B33" s="57"/>
      <c r="C33" s="57"/>
      <c r="D33" s="57"/>
      <c r="E33" s="57"/>
      <c r="F33" s="57"/>
      <c r="G33" s="65" t="str">
        <f>IF(OR(Tabelle2[[#This Row],[Prüfer]]="",Tabelle2[[#This Row],[Target-Filter]]="",Tabelle2[[#This Row],[kV]]="",Tabelle2[[#This Row],[mAs]]="",Tabelle2[[#This Row],[Störstruktur2)]]=""),"",IF(OR(Tabelle2[[#This Row],[Störstruktur2)]]="Ja",Tabelle2[[#This Row],[mAs]]&lt;$F$14,Tabelle2[[#This Row],[mAs]]&gt;$H$14),"nicht O.K.","O.K."))</f>
        <v/>
      </c>
      <c r="H33" s="57"/>
    </row>
    <row r="34" spans="1:9" ht="18" customHeight="1" x14ac:dyDescent="0.25">
      <c r="A34" s="56"/>
      <c r="B34" s="57"/>
      <c r="C34" s="57"/>
      <c r="D34" s="57"/>
      <c r="E34" s="57"/>
      <c r="F34" s="57"/>
      <c r="G34" s="65" t="str">
        <f>IF(OR(Tabelle2[[#This Row],[Prüfer]]="",Tabelle2[[#This Row],[Target-Filter]]="",Tabelle2[[#This Row],[kV]]="",Tabelle2[[#This Row],[mAs]]="",Tabelle2[[#This Row],[Störstruktur2)]]=""),"",IF(OR(Tabelle2[[#This Row],[Störstruktur2)]]="Ja",Tabelle2[[#This Row],[mAs]]&lt;$F$14,Tabelle2[[#This Row],[mAs]]&gt;$H$14),"nicht O.K.","O.K."))</f>
        <v/>
      </c>
      <c r="H34" s="57"/>
    </row>
    <row r="35" spans="1:9" ht="18" customHeight="1" x14ac:dyDescent="0.25">
      <c r="A35" s="56"/>
      <c r="B35" s="57"/>
      <c r="C35" s="57"/>
      <c r="D35" s="57"/>
      <c r="E35" s="57"/>
      <c r="F35" s="57"/>
      <c r="G35" s="65" t="str">
        <f>IF(OR(Tabelle2[[#This Row],[Prüfer]]="",Tabelle2[[#This Row],[Target-Filter]]="",Tabelle2[[#This Row],[kV]]="",Tabelle2[[#This Row],[mAs]]="",Tabelle2[[#This Row],[Störstruktur2)]]=""),"",IF(OR(Tabelle2[[#This Row],[Störstruktur2)]]="Ja",Tabelle2[[#This Row],[mAs]]&lt;$F$14,Tabelle2[[#This Row],[mAs]]&gt;$H$14),"nicht O.K.","O.K."))</f>
        <v/>
      </c>
      <c r="H35" s="57"/>
    </row>
    <row r="36" spans="1:9" ht="18" customHeight="1" x14ac:dyDescent="0.25">
      <c r="A36" s="56"/>
      <c r="B36" s="57"/>
      <c r="C36" s="57"/>
      <c r="D36" s="57"/>
      <c r="E36" s="57"/>
      <c r="F36" s="57"/>
      <c r="G36" s="65" t="str">
        <f>IF(OR(Tabelle2[[#This Row],[Prüfer]]="",Tabelle2[[#This Row],[Target-Filter]]="",Tabelle2[[#This Row],[kV]]="",Tabelle2[[#This Row],[mAs]]="",Tabelle2[[#This Row],[Störstruktur2)]]=""),"",IF(OR(Tabelle2[[#This Row],[Störstruktur2)]]="Ja",Tabelle2[[#This Row],[mAs]]&lt;$F$14,Tabelle2[[#This Row],[mAs]]&gt;$H$14),"nicht O.K.","O.K."))</f>
        <v/>
      </c>
      <c r="H36" s="57"/>
    </row>
    <row r="37" spans="1:9" ht="18" customHeight="1" x14ac:dyDescent="0.25">
      <c r="A37" s="56"/>
      <c r="B37" s="57"/>
      <c r="C37" s="57"/>
      <c r="D37" s="57"/>
      <c r="E37" s="57"/>
      <c r="F37" s="57"/>
      <c r="G37" s="65" t="str">
        <f>IF(OR(Tabelle2[[#This Row],[Prüfer]]="",Tabelle2[[#This Row],[Target-Filter]]="",Tabelle2[[#This Row],[kV]]="",Tabelle2[[#This Row],[mAs]]="",Tabelle2[[#This Row],[Störstruktur2)]]=""),"",IF(OR(Tabelle2[[#This Row],[Störstruktur2)]]="Ja",Tabelle2[[#This Row],[mAs]]&lt;$F$14,Tabelle2[[#This Row],[mAs]]&gt;$H$14),"nicht O.K.","O.K."))</f>
        <v/>
      </c>
      <c r="H37" s="57"/>
    </row>
    <row r="38" spans="1:9" ht="18" customHeight="1" x14ac:dyDescent="0.25">
      <c r="A38" s="56"/>
      <c r="B38" s="57"/>
      <c r="C38" s="57"/>
      <c r="D38" s="57"/>
      <c r="E38" s="57"/>
      <c r="F38" s="57"/>
      <c r="G38" s="65" t="str">
        <f>IF(OR(Tabelle2[[#This Row],[Prüfer]]="",Tabelle2[[#This Row],[Target-Filter]]="",Tabelle2[[#This Row],[kV]]="",Tabelle2[[#This Row],[mAs]]="",Tabelle2[[#This Row],[Störstruktur2)]]=""),"",IF(OR(Tabelle2[[#This Row],[Störstruktur2)]]="Ja",Tabelle2[[#This Row],[mAs]]&lt;$F$14,Tabelle2[[#This Row],[mAs]]&gt;$H$14),"nicht O.K.","O.K."))</f>
        <v/>
      </c>
      <c r="H38" s="57"/>
    </row>
    <row r="39" spans="1:9" ht="18" customHeight="1" x14ac:dyDescent="0.25">
      <c r="A39" s="58"/>
      <c r="B39" s="57"/>
      <c r="C39" s="57"/>
      <c r="D39" s="57"/>
      <c r="E39" s="57"/>
      <c r="F39" s="57"/>
      <c r="G39" s="65" t="str">
        <f>IF(OR(Tabelle2[[#This Row],[Prüfer]]="",Tabelle2[[#This Row],[Target-Filter]]="",Tabelle2[[#This Row],[kV]]="",Tabelle2[[#This Row],[mAs]]="",Tabelle2[[#This Row],[Störstruktur2)]]=""),"",IF(OR(Tabelle2[[#This Row],[Störstruktur2)]]="Ja",Tabelle2[[#This Row],[mAs]]&lt;$F$14,Tabelle2[[#This Row],[mAs]]&gt;$H$14),"nicht O.K.","O.K."))</f>
        <v/>
      </c>
      <c r="H39" s="57"/>
    </row>
    <row r="40" spans="1:9" ht="18" customHeight="1" x14ac:dyDescent="0.25">
      <c r="A40" s="58"/>
      <c r="B40" s="57"/>
      <c r="C40" s="57"/>
      <c r="D40" s="57"/>
      <c r="E40" s="57"/>
      <c r="F40" s="57"/>
      <c r="G40" s="65" t="str">
        <f>IF(OR(Tabelle2[[#This Row],[Prüfer]]="",Tabelle2[[#This Row],[Target-Filter]]="",Tabelle2[[#This Row],[kV]]="",Tabelle2[[#This Row],[mAs]]="",Tabelle2[[#This Row],[Störstruktur2)]]=""),"",IF(OR(Tabelle2[[#This Row],[Störstruktur2)]]="Ja",Tabelle2[[#This Row],[mAs]]&lt;$F$14,Tabelle2[[#This Row],[mAs]]&gt;$H$14),"nicht O.K.","O.K."))</f>
        <v/>
      </c>
      <c r="H40" s="57"/>
    </row>
    <row r="41" spans="1:9" ht="18" customHeight="1" x14ac:dyDescent="0.25">
      <c r="A41" s="58"/>
      <c r="B41" s="57"/>
      <c r="C41" s="57"/>
      <c r="D41" s="57"/>
      <c r="E41" s="57"/>
      <c r="F41" s="57"/>
      <c r="G41" s="65" t="str">
        <f>IF(OR(Tabelle2[[#This Row],[Prüfer]]="",Tabelle2[[#This Row],[Target-Filter]]="",Tabelle2[[#This Row],[kV]]="",Tabelle2[[#This Row],[mAs]]="",Tabelle2[[#This Row],[Störstruktur2)]]=""),"",IF(OR(Tabelle2[[#This Row],[Störstruktur2)]]="Ja",Tabelle2[[#This Row],[mAs]]&lt;$F$14,Tabelle2[[#This Row],[mAs]]&gt;$H$14),"nicht O.K.","O.K."))</f>
        <v/>
      </c>
      <c r="H41" s="57"/>
    </row>
    <row r="42" spans="1:9" ht="18" customHeight="1" x14ac:dyDescent="0.25">
      <c r="A42" s="58"/>
      <c r="B42" s="59"/>
      <c r="C42" s="59"/>
      <c r="D42" s="59"/>
      <c r="E42" s="59"/>
      <c r="F42" s="59"/>
      <c r="G42" s="65" t="str">
        <f>IF(OR(Tabelle2[[#This Row],[Prüfer]]="",Tabelle2[[#This Row],[Target-Filter]]="",Tabelle2[[#This Row],[kV]]="",Tabelle2[[#This Row],[mAs]]="",Tabelle2[[#This Row],[Störstruktur2)]]=""),"",IF(OR(Tabelle2[[#This Row],[Störstruktur2)]]="Ja",Tabelle2[[#This Row],[mAs]]&lt;$F$14,Tabelle2[[#This Row],[mAs]]&gt;$H$14),"nicht O.K.","O.K."))</f>
        <v/>
      </c>
      <c r="H42" s="59"/>
      <c r="I42" s="1"/>
    </row>
    <row r="43" spans="1:9" ht="18" customHeight="1" x14ac:dyDescent="0.25">
      <c r="A43" s="22" t="s">
        <v>55</v>
      </c>
      <c r="B43" s="60"/>
      <c r="C43" s="60"/>
      <c r="D43" s="60"/>
      <c r="E43" s="60"/>
      <c r="F43" s="60"/>
      <c r="G43" s="61"/>
      <c r="H43" s="60"/>
    </row>
    <row r="44" spans="1:9" ht="18" customHeight="1" x14ac:dyDescent="0.25">
      <c r="A44" s="62"/>
      <c r="B44" s="59"/>
      <c r="C44" s="59"/>
      <c r="D44" s="59"/>
      <c r="E44" s="59"/>
      <c r="F44" s="59"/>
      <c r="G44" s="59"/>
      <c r="H44" s="59"/>
    </row>
    <row r="45" spans="1:9" ht="18" customHeight="1" x14ac:dyDescent="0.25">
      <c r="A45" s="131"/>
      <c r="B45" s="131"/>
      <c r="C45" s="38"/>
      <c r="D45" s="63"/>
      <c r="E45" s="38"/>
      <c r="F45" s="131"/>
      <c r="G45" s="131"/>
      <c r="H45" s="131"/>
    </row>
    <row r="46" spans="1:9" ht="18" customHeight="1" x14ac:dyDescent="0.25">
      <c r="A46" s="130" t="s">
        <v>17</v>
      </c>
      <c r="B46" s="130"/>
      <c r="C46" s="38"/>
      <c r="D46" s="64" t="s">
        <v>10</v>
      </c>
      <c r="E46" s="38"/>
      <c r="F46" s="132" t="s">
        <v>16</v>
      </c>
      <c r="G46" s="132"/>
      <c r="H46" s="132"/>
    </row>
    <row r="47" spans="1:9" ht="18" customHeight="1" x14ac:dyDescent="0.25"/>
    <row r="48" spans="1:9" ht="18" customHeight="1" x14ac:dyDescent="0.25"/>
    <row r="49" ht="18" customHeight="1" x14ac:dyDescent="0.25"/>
    <row r="50" ht="18" customHeight="1" x14ac:dyDescent="0.25"/>
    <row r="51" ht="18" customHeight="1" x14ac:dyDescent="0.25"/>
    <row r="52" ht="18" customHeight="1" x14ac:dyDescent="0.25"/>
    <row r="53" ht="18" customHeight="1" x14ac:dyDescent="0.25"/>
    <row r="54" ht="18" customHeight="1" x14ac:dyDescent="0.25"/>
    <row r="55" ht="18" customHeight="1" x14ac:dyDescent="0.25"/>
    <row r="56" ht="18" customHeight="1" x14ac:dyDescent="0.25"/>
    <row r="57" ht="18" customHeight="1" x14ac:dyDescent="0.25"/>
    <row r="58" ht="18" customHeight="1" x14ac:dyDescent="0.25"/>
  </sheetData>
  <sheetProtection algorithmName="SHA-512" hashValue="VNgoGh4zd7+Ka+QtzqVUhz5xwH4ZRIFsiXTVgx7iXdL1MPPzpc8l85REAaP1i9wGZgZr/6rAy3mxF1pW/NJZTg==" saltValue="6BZL8fIXLxHp9G6pFbCOVA==" spinCount="100000" sheet="1" selectLockedCells="1"/>
  <mergeCells count="10">
    <mergeCell ref="A46:B46"/>
    <mergeCell ref="A45:B45"/>
    <mergeCell ref="F45:H45"/>
    <mergeCell ref="F46:H46"/>
    <mergeCell ref="C4:H4"/>
    <mergeCell ref="C5:H5"/>
    <mergeCell ref="C6:D6"/>
    <mergeCell ref="C7:D7"/>
    <mergeCell ref="G6:H6"/>
    <mergeCell ref="G7:H7"/>
  </mergeCells>
  <conditionalFormatting sqref="F19:F42">
    <cfRule type="cellIs" dxfId="363" priority="1" operator="equal">
      <formula>"Nein"</formula>
    </cfRule>
    <cfRule type="cellIs" dxfId="362" priority="2" operator="equal">
      <formula>"Ja"</formula>
    </cfRule>
  </conditionalFormatting>
  <conditionalFormatting sqref="E19:E42">
    <cfRule type="cellIs" dxfId="361" priority="11" operator="between">
      <formula>$F$14</formula>
      <formula>$H$14</formula>
    </cfRule>
    <cfRule type="cellIs" dxfId="360" priority="12" operator="notBetween">
      <formula>$F$14</formula>
      <formula>$H$14</formula>
    </cfRule>
  </conditionalFormatting>
  <dataValidations count="2">
    <dataValidation type="list" allowBlank="1" showInputMessage="1" showErrorMessage="1" sqref="F19:F44">
      <formula1>$P$2:$P$3</formula1>
    </dataValidation>
    <dataValidation type="list" allowBlank="1" showInputMessage="1" showErrorMessage="1" sqref="C19:C44 G11">
      <formula1>$P$5:$P$10</formula1>
    </dataValidation>
  </dataValidations>
  <pageMargins left="0.23622047244094491" right="0.23622047244094491" top="0.35433070866141736" bottom="0.15748031496062992" header="0.11811023622047245" footer="0"/>
  <pageSetup paperSize="9" orientation="portrait" r:id="rId1"/>
  <headerFooter>
    <oddFooter>&amp;L&amp;9&amp;Y© Referenzzentrum Mammographie Münster</oddFooter>
  </headerFooter>
  <drawing r:id="rId2"/>
  <tableParts count="1">
    <tablePart r:id="rId3"/>
  </tableParts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195"/>
  <sheetViews>
    <sheetView workbookViewId="0">
      <selection activeCell="C6" sqref="C6:H6"/>
    </sheetView>
  </sheetViews>
  <sheetFormatPr baseColWidth="10" defaultRowHeight="15" x14ac:dyDescent="0.25"/>
  <cols>
    <col min="1" max="8" width="12.28515625" customWidth="1"/>
    <col min="9" max="9" width="8.7109375" customWidth="1"/>
    <col min="10" max="20" width="12.28515625" customWidth="1"/>
    <col min="21" max="21" width="11.42578125" style="90"/>
  </cols>
  <sheetData>
    <row r="1" spans="1:21" ht="27" customHeight="1" x14ac:dyDescent="0.45">
      <c r="A1" s="4" t="s">
        <v>99</v>
      </c>
      <c r="B1" s="5"/>
      <c r="C1" s="6"/>
      <c r="D1" s="5"/>
      <c r="E1" s="5"/>
      <c r="F1" s="5"/>
      <c r="G1" s="5"/>
      <c r="H1" s="5"/>
      <c r="J1" s="4" t="s">
        <v>99</v>
      </c>
      <c r="K1" s="5"/>
      <c r="L1" s="6"/>
      <c r="M1" s="5"/>
      <c r="N1" s="5"/>
      <c r="O1" s="5"/>
      <c r="P1" s="5"/>
      <c r="Q1" s="5"/>
    </row>
    <row r="2" spans="1:21" ht="18" customHeight="1" x14ac:dyDescent="0.4">
      <c r="A2" s="7" t="s">
        <v>122</v>
      </c>
      <c r="B2" s="7" t="s">
        <v>121</v>
      </c>
      <c r="C2" s="8" t="s">
        <v>131</v>
      </c>
      <c r="D2" s="9" t="s">
        <v>123</v>
      </c>
      <c r="E2" s="111">
        <v>2015</v>
      </c>
      <c r="F2" s="5"/>
      <c r="G2" s="5"/>
      <c r="H2" s="5"/>
      <c r="J2" s="7" t="s">
        <v>125</v>
      </c>
      <c r="K2" s="7" t="s">
        <v>121</v>
      </c>
      <c r="L2" s="50" t="str">
        <f>C2</f>
        <v>Juli</v>
      </c>
      <c r="M2" s="9" t="s">
        <v>123</v>
      </c>
      <c r="N2" s="51">
        <f>E2</f>
        <v>2015</v>
      </c>
      <c r="O2" s="5"/>
      <c r="P2" s="5"/>
      <c r="Q2" s="5"/>
      <c r="U2" s="90" t="s">
        <v>18</v>
      </c>
    </row>
    <row r="3" spans="1:21" ht="17.100000000000001" customHeight="1" x14ac:dyDescent="0.25">
      <c r="A3" s="11"/>
      <c r="B3" s="11"/>
      <c r="C3" s="11"/>
      <c r="D3" s="11"/>
      <c r="E3" s="11"/>
      <c r="F3" s="11"/>
      <c r="G3" s="11"/>
      <c r="H3" s="11"/>
      <c r="J3" s="11"/>
      <c r="K3" s="11"/>
      <c r="L3" s="11"/>
      <c r="M3" s="11"/>
      <c r="N3" s="11"/>
      <c r="O3" s="11"/>
      <c r="P3" s="11"/>
      <c r="Q3" s="11"/>
      <c r="U3" s="90" t="s">
        <v>19</v>
      </c>
    </row>
    <row r="4" spans="1:21" ht="17.100000000000001" customHeight="1" x14ac:dyDescent="0.25">
      <c r="A4" s="12" t="s">
        <v>0</v>
      </c>
      <c r="B4" s="11"/>
      <c r="C4" s="13"/>
      <c r="D4" s="13"/>
      <c r="E4" s="14"/>
      <c r="F4" s="15"/>
      <c r="G4" s="14"/>
      <c r="H4" s="14"/>
      <c r="J4" s="12" t="s">
        <v>0</v>
      </c>
      <c r="K4" s="11"/>
      <c r="L4" s="13"/>
      <c r="M4" s="13"/>
      <c r="N4" s="14"/>
      <c r="O4" s="15"/>
      <c r="P4" s="14"/>
      <c r="Q4" s="14"/>
    </row>
    <row r="5" spans="1:21" ht="17.100000000000001" customHeight="1" x14ac:dyDescent="0.25">
      <c r="A5" s="11" t="s">
        <v>32</v>
      </c>
      <c r="B5" s="11"/>
      <c r="C5" s="133" t="str">
        <f>IF(BZW_monatlich_DR!C5="","",BZW_monatlich_DR!C5)</f>
        <v/>
      </c>
      <c r="D5" s="133"/>
      <c r="E5" s="133"/>
      <c r="F5" s="133"/>
      <c r="G5" s="133"/>
      <c r="H5" s="133"/>
      <c r="I5" s="38"/>
      <c r="J5" s="11" t="s">
        <v>32</v>
      </c>
      <c r="K5" s="11"/>
      <c r="L5" s="133" t="str">
        <f>IF(C5="","",C5)</f>
        <v/>
      </c>
      <c r="M5" s="133"/>
      <c r="N5" s="133"/>
      <c r="O5" s="133"/>
      <c r="P5" s="133"/>
      <c r="Q5" s="133"/>
      <c r="U5" s="106" t="s">
        <v>21</v>
      </c>
    </row>
    <row r="6" spans="1:21" ht="17.100000000000001" customHeight="1" x14ac:dyDescent="0.25">
      <c r="A6" s="11" t="s">
        <v>154</v>
      </c>
      <c r="B6" s="11"/>
      <c r="C6" s="134">
        <f>BZW_monatlich_DR!C6</f>
        <v>0</v>
      </c>
      <c r="D6" s="134"/>
      <c r="E6" s="134"/>
      <c r="F6" s="134"/>
      <c r="G6" s="134"/>
      <c r="H6" s="134"/>
      <c r="J6" s="11" t="s">
        <v>154</v>
      </c>
      <c r="K6" s="11"/>
      <c r="L6" s="133">
        <f>IF(C6="","",C6)</f>
        <v>0</v>
      </c>
      <c r="M6" s="133"/>
      <c r="N6" s="133"/>
      <c r="O6" s="133"/>
      <c r="P6" s="133"/>
      <c r="Q6" s="133"/>
      <c r="U6" s="106" t="s">
        <v>20</v>
      </c>
    </row>
    <row r="7" spans="1:21" ht="17.100000000000001" customHeight="1" x14ac:dyDescent="0.25">
      <c r="A7" s="11" t="s">
        <v>2</v>
      </c>
      <c r="B7" s="11"/>
      <c r="C7" s="134" t="str">
        <f>IF(BZW_monatlich_DR!C7="","",BZW_monatlich_DR!C7)</f>
        <v/>
      </c>
      <c r="D7" s="134"/>
      <c r="E7" s="14"/>
      <c r="F7" s="18" t="s">
        <v>3</v>
      </c>
      <c r="G7" s="134" t="str">
        <f>IF(BZW_monatlich_DR!G7="","",BZW_monatlich_DR!G7)</f>
        <v/>
      </c>
      <c r="H7" s="134"/>
      <c r="I7" s="38"/>
      <c r="J7" s="11" t="s">
        <v>2</v>
      </c>
      <c r="K7" s="11"/>
      <c r="L7" s="134" t="str">
        <f>IF(C7="","",C7)</f>
        <v/>
      </c>
      <c r="M7" s="134"/>
      <c r="N7" s="14"/>
      <c r="O7" s="18" t="s">
        <v>3</v>
      </c>
      <c r="P7" s="134" t="str">
        <f>IF(G7="","",G7)</f>
        <v/>
      </c>
      <c r="Q7" s="134"/>
      <c r="U7" s="106" t="s">
        <v>22</v>
      </c>
    </row>
    <row r="8" spans="1:21" ht="17.100000000000001" customHeight="1" x14ac:dyDescent="0.25">
      <c r="A8" s="11" t="s">
        <v>30</v>
      </c>
      <c r="B8" s="11"/>
      <c r="C8" s="134" t="str">
        <f>IF(BZW_monatlich_DR!C8="","",BZW_monatlich_DR!C8)</f>
        <v/>
      </c>
      <c r="D8" s="134"/>
      <c r="E8" s="14"/>
      <c r="F8" s="19" t="s">
        <v>31</v>
      </c>
      <c r="G8" s="134" t="str">
        <f>IF(BZW_monatlich_DR!G8="","",BZW_monatlich_DR!G8)</f>
        <v/>
      </c>
      <c r="H8" s="134"/>
      <c r="I8" s="38"/>
      <c r="J8" s="11" t="s">
        <v>30</v>
      </c>
      <c r="K8" s="11"/>
      <c r="L8" s="134" t="str">
        <f>IF(C8="","",C8)</f>
        <v/>
      </c>
      <c r="M8" s="134"/>
      <c r="N8" s="14"/>
      <c r="O8" s="19" t="s">
        <v>31</v>
      </c>
      <c r="P8" s="134" t="str">
        <f>IF(G8="","",G8)</f>
        <v/>
      </c>
      <c r="Q8" s="134"/>
      <c r="U8" s="106" t="s">
        <v>24</v>
      </c>
    </row>
    <row r="9" spans="1:21" ht="17.100000000000001" customHeight="1" x14ac:dyDescent="0.25">
      <c r="A9" s="11"/>
      <c r="B9" s="14"/>
      <c r="C9" s="14"/>
      <c r="D9" s="14"/>
      <c r="E9" s="11"/>
      <c r="F9" s="11"/>
      <c r="G9" s="11"/>
      <c r="H9" s="20"/>
      <c r="J9" s="11"/>
      <c r="K9" s="11"/>
      <c r="L9" s="11"/>
      <c r="M9" s="11"/>
      <c r="N9" s="11"/>
      <c r="O9" s="11"/>
      <c r="P9" s="11"/>
      <c r="Q9" s="11"/>
      <c r="U9" s="106" t="s">
        <v>23</v>
      </c>
    </row>
    <row r="10" spans="1:21" ht="17.100000000000001" customHeight="1" x14ac:dyDescent="0.25">
      <c r="A10" s="7" t="s">
        <v>35</v>
      </c>
      <c r="B10" s="11"/>
      <c r="C10" s="11"/>
      <c r="D10" s="11"/>
      <c r="E10" s="11"/>
      <c r="F10" s="11"/>
      <c r="G10" s="11"/>
      <c r="H10" s="11"/>
      <c r="J10" s="11"/>
      <c r="K10" s="11"/>
      <c r="L10" s="11"/>
      <c r="M10" s="11"/>
      <c r="N10" s="11"/>
      <c r="O10" s="11"/>
      <c r="P10" s="11"/>
      <c r="Q10" s="11"/>
      <c r="U10" s="106" t="s">
        <v>25</v>
      </c>
    </row>
    <row r="11" spans="1:21" ht="17.100000000000001" customHeight="1" x14ac:dyDescent="0.25">
      <c r="A11" s="11"/>
      <c r="B11" s="11"/>
      <c r="C11" s="11"/>
      <c r="D11" s="11"/>
      <c r="E11" s="11"/>
      <c r="F11" s="11"/>
      <c r="G11" s="11"/>
      <c r="H11" s="11"/>
      <c r="J11" s="7" t="s">
        <v>37</v>
      </c>
      <c r="K11" s="11"/>
      <c r="L11" s="11"/>
      <c r="M11" s="11"/>
      <c r="N11" s="11"/>
      <c r="O11" s="11"/>
      <c r="P11" s="11"/>
      <c r="Q11" s="11"/>
    </row>
    <row r="12" spans="1:21" ht="17.100000000000001" customHeight="1" x14ac:dyDescent="0.25">
      <c r="A12" s="11" t="s">
        <v>145</v>
      </c>
      <c r="B12" s="11"/>
      <c r="C12" s="109"/>
      <c r="D12" s="16"/>
      <c r="E12" s="11"/>
      <c r="F12" s="11"/>
      <c r="G12" s="11"/>
      <c r="H12" s="11"/>
      <c r="J12" s="11"/>
      <c r="K12" s="11"/>
      <c r="L12" s="11"/>
      <c r="M12" s="11"/>
      <c r="N12" s="11"/>
      <c r="O12" s="11"/>
      <c r="P12" s="11"/>
      <c r="Q12" s="11"/>
      <c r="U12" s="90" t="s">
        <v>124</v>
      </c>
    </row>
    <row r="13" spans="1:21" ht="17.100000000000001" customHeight="1" x14ac:dyDescent="0.25">
      <c r="A13" s="22" t="s">
        <v>142</v>
      </c>
      <c r="B13" s="11"/>
      <c r="C13" s="11"/>
      <c r="D13" s="11"/>
      <c r="E13" s="11"/>
      <c r="F13" s="11"/>
      <c r="G13" s="11"/>
      <c r="H13" s="11"/>
      <c r="J13" s="12" t="s">
        <v>144</v>
      </c>
      <c r="K13" s="11"/>
      <c r="L13" s="11"/>
      <c r="M13" s="11"/>
      <c r="N13" s="11"/>
      <c r="O13" s="12" t="s">
        <v>28</v>
      </c>
      <c r="P13" s="11"/>
      <c r="Q13" s="11"/>
      <c r="U13" s="90" t="s">
        <v>127</v>
      </c>
    </row>
    <row r="14" spans="1:21" ht="17.100000000000001" customHeight="1" x14ac:dyDescent="0.25">
      <c r="A14" s="11"/>
      <c r="B14" s="11"/>
      <c r="C14" s="11"/>
      <c r="D14" s="11"/>
      <c r="E14" s="11"/>
      <c r="F14" s="11"/>
      <c r="G14" s="11"/>
      <c r="H14" s="11"/>
      <c r="J14" s="23" t="s">
        <v>5</v>
      </c>
      <c r="K14" s="11"/>
      <c r="L14" s="120" t="str">
        <f>IF(BZW_monatlich_DR!L14="","",BZW_monatlich_DR!L14)</f>
        <v/>
      </c>
      <c r="M14" s="110"/>
      <c r="N14" s="11"/>
      <c r="O14" s="11" t="s">
        <v>61</v>
      </c>
      <c r="P14" s="11"/>
      <c r="Q14" s="11"/>
      <c r="U14" s="90" t="s">
        <v>128</v>
      </c>
    </row>
    <row r="15" spans="1:21" ht="17.100000000000001" customHeight="1" x14ac:dyDescent="0.25">
      <c r="A15" s="7" t="s">
        <v>34</v>
      </c>
      <c r="B15" s="11"/>
      <c r="C15" s="23"/>
      <c r="D15" s="14"/>
      <c r="E15" s="11"/>
      <c r="F15" s="11"/>
      <c r="G15" s="11"/>
      <c r="H15" s="11"/>
      <c r="J15" s="11" t="s">
        <v>9</v>
      </c>
      <c r="K15" s="11"/>
      <c r="L15" s="120" t="str">
        <f>IF(BZW_monatlich_DR!L15="","",BZW_monatlich_DR!L15)</f>
        <v/>
      </c>
      <c r="M15" s="110"/>
      <c r="N15" s="11"/>
      <c r="O15" s="37">
        <f>P15*0.85</f>
        <v>0</v>
      </c>
      <c r="P15" s="68">
        <f>BZW_monatlich_DR!P15</f>
        <v>0</v>
      </c>
      <c r="Q15" s="36">
        <f>P15*1.15</f>
        <v>0</v>
      </c>
      <c r="U15" s="90" t="s">
        <v>129</v>
      </c>
    </row>
    <row r="16" spans="1:21" ht="17.100000000000001" customHeight="1" x14ac:dyDescent="0.25">
      <c r="A16" s="11"/>
      <c r="B16" s="11"/>
      <c r="C16" s="11"/>
      <c r="D16" s="11"/>
      <c r="E16" s="11"/>
      <c r="F16" s="11"/>
      <c r="G16" s="11"/>
      <c r="H16" s="11"/>
      <c r="J16" s="23" t="s">
        <v>7</v>
      </c>
      <c r="K16" s="11"/>
      <c r="L16" s="120" t="str">
        <f>IF(BZW_monatlich_DR!L16="","",BZW_monatlich_DR!L16)</f>
        <v/>
      </c>
      <c r="M16" s="110"/>
      <c r="N16" s="11"/>
      <c r="O16" s="26" t="s">
        <v>103</v>
      </c>
      <c r="P16" s="26" t="s">
        <v>4</v>
      </c>
      <c r="Q16" s="26" t="s">
        <v>104</v>
      </c>
      <c r="U16" s="90" t="s">
        <v>86</v>
      </c>
    </row>
    <row r="17" spans="1:21" ht="18" customHeight="1" x14ac:dyDescent="0.25">
      <c r="A17" s="12" t="s">
        <v>146</v>
      </c>
      <c r="B17" s="11"/>
      <c r="C17" s="14"/>
      <c r="D17" s="14"/>
      <c r="E17" s="11"/>
      <c r="F17" s="11"/>
      <c r="G17" s="14"/>
      <c r="H17" s="14"/>
      <c r="I17" s="1"/>
      <c r="J17" s="11" t="s">
        <v>57</v>
      </c>
      <c r="K17" s="11"/>
      <c r="L17" s="120" t="str">
        <f>IF(BZW_monatlich_DR!L17="","",BZW_monatlich_DR!L17)</f>
        <v/>
      </c>
      <c r="M17" s="110"/>
      <c r="N17" s="11"/>
      <c r="O17" s="38" t="s">
        <v>62</v>
      </c>
      <c r="P17" s="38"/>
      <c r="Q17" s="38"/>
      <c r="U17" s="90" t="s">
        <v>130</v>
      </c>
    </row>
    <row r="18" spans="1:21" ht="18" customHeight="1" x14ac:dyDescent="0.25">
      <c r="A18" s="23" t="s">
        <v>5</v>
      </c>
      <c r="B18" s="11"/>
      <c r="C18" s="120" t="str">
        <f>IF(BZW_monatlich_DR!C18="","",BZW_monatlich_DR!C18)</f>
        <v/>
      </c>
      <c r="D18" s="103"/>
      <c r="E18" s="11"/>
      <c r="F18" s="14" t="s">
        <v>27</v>
      </c>
      <c r="G18" s="120" t="str">
        <f>IF(BZW_monatlich_DR!G18="","",BZW_monatlich_DR!G18)</f>
        <v/>
      </c>
      <c r="H18" s="103"/>
      <c r="J18" s="11" t="s">
        <v>8</v>
      </c>
      <c r="K18" s="11"/>
      <c r="L18" s="120" t="str">
        <f>IF(BZW_monatlich_DR!L18="","",BZW_monatlich_DR!L18)</f>
        <v/>
      </c>
      <c r="M18" s="110"/>
      <c r="N18" s="11"/>
      <c r="O18" s="37">
        <f>P18*0.85</f>
        <v>0</v>
      </c>
      <c r="P18" s="68">
        <f>BZW_monatlich_DR!P18</f>
        <v>0</v>
      </c>
      <c r="Q18" s="36">
        <f>P18*1.15</f>
        <v>0</v>
      </c>
      <c r="U18" s="90" t="s">
        <v>131</v>
      </c>
    </row>
    <row r="19" spans="1:21" ht="18" customHeight="1" x14ac:dyDescent="0.25">
      <c r="A19" s="11" t="s">
        <v>120</v>
      </c>
      <c r="B19" s="11"/>
      <c r="C19" s="119" t="str">
        <f>IF(BZW_monatlich_DR!C19="","",BZW_monatlich_DR!C19)</f>
        <v/>
      </c>
      <c r="D19" s="104"/>
      <c r="E19" s="11"/>
      <c r="F19" s="14" t="s">
        <v>119</v>
      </c>
      <c r="G19" s="120" t="str">
        <f>IF(BZW_monatlich_DR!G19="","",BZW_monatlich_DR!G19)</f>
        <v/>
      </c>
      <c r="H19" s="24"/>
      <c r="J19" s="14" t="s">
        <v>27</v>
      </c>
      <c r="K19" s="11"/>
      <c r="L19" s="120" t="str">
        <f>IF(BZW_monatlich_DR!L19="","",BZW_monatlich_DR!L19)</f>
        <v/>
      </c>
      <c r="M19" s="110"/>
      <c r="N19" s="11"/>
      <c r="O19" s="26" t="s">
        <v>103</v>
      </c>
      <c r="P19" s="26" t="s">
        <v>4</v>
      </c>
      <c r="Q19" s="26" t="s">
        <v>104</v>
      </c>
      <c r="U19" s="90" t="s">
        <v>132</v>
      </c>
    </row>
    <row r="20" spans="1:21" ht="18" customHeight="1" x14ac:dyDescent="0.25">
      <c r="A20" s="11" t="s">
        <v>9</v>
      </c>
      <c r="B20" s="11"/>
      <c r="C20" s="119" t="str">
        <f>IF(BZW_monatlich_DR!C20="","",BZW_monatlich_DR!C20)</f>
        <v/>
      </c>
      <c r="D20" s="104"/>
      <c r="E20" s="11"/>
      <c r="F20" s="11" t="s">
        <v>56</v>
      </c>
      <c r="G20" s="120" t="str">
        <f>IF(BZW_monatlich_DR!G20="","",BZW_monatlich_DR!G20)</f>
        <v/>
      </c>
      <c r="H20" s="24"/>
      <c r="J20" s="14" t="s">
        <v>106</v>
      </c>
      <c r="K20" s="11"/>
      <c r="L20" s="120" t="str">
        <f>IF(BZW_monatlich_DR!L20="","",BZW_monatlich_DR!L20)</f>
        <v/>
      </c>
      <c r="M20" s="110" t="str">
        <f>IF(BZW_monatlich_DR!M20="","",BZW_monatlich_DR!M20)</f>
        <v/>
      </c>
      <c r="N20" s="11"/>
      <c r="O20" s="38" t="s">
        <v>63</v>
      </c>
      <c r="P20" s="38"/>
      <c r="Q20" s="38"/>
      <c r="U20" s="90" t="s">
        <v>133</v>
      </c>
    </row>
    <row r="21" spans="1:21" ht="18" customHeight="1" x14ac:dyDescent="0.25">
      <c r="A21" s="22" t="s">
        <v>102</v>
      </c>
      <c r="B21" s="11"/>
      <c r="C21" s="11"/>
      <c r="D21" s="11"/>
      <c r="E21" s="11"/>
      <c r="F21" s="11"/>
      <c r="G21" s="11"/>
      <c r="H21" s="11"/>
      <c r="J21" s="11" t="s">
        <v>56</v>
      </c>
      <c r="K21" s="11"/>
      <c r="L21" s="120" t="str">
        <f>IF(BZW_monatlich_DR!L21="","",BZW_monatlich_DR!L21)</f>
        <v/>
      </c>
      <c r="M21" s="110"/>
      <c r="N21" s="11"/>
      <c r="O21" s="37">
        <f>P21*0.85</f>
        <v>0</v>
      </c>
      <c r="P21" s="68">
        <f>BZW_monatlich_DR!P21</f>
        <v>0</v>
      </c>
      <c r="Q21" s="36">
        <f>P21*1.15</f>
        <v>0</v>
      </c>
      <c r="U21" s="90" t="s">
        <v>134</v>
      </c>
    </row>
    <row r="22" spans="1:21" ht="18" customHeight="1" x14ac:dyDescent="0.25">
      <c r="A22" s="22"/>
      <c r="B22" s="11"/>
      <c r="C22" s="11"/>
      <c r="D22" s="11"/>
      <c r="E22" s="11"/>
      <c r="F22" s="11"/>
      <c r="G22" s="11"/>
      <c r="H22" s="11"/>
      <c r="J22" s="39" t="s">
        <v>143</v>
      </c>
      <c r="K22" s="11"/>
      <c r="L22" s="11"/>
      <c r="M22" s="11"/>
      <c r="N22" s="11"/>
      <c r="O22" s="26" t="s">
        <v>103</v>
      </c>
      <c r="P22" s="26" t="s">
        <v>4</v>
      </c>
      <c r="Q22" s="26" t="s">
        <v>104</v>
      </c>
      <c r="U22" s="90" t="s">
        <v>136</v>
      </c>
    </row>
    <row r="23" spans="1:21" ht="18" customHeight="1" x14ac:dyDescent="0.25">
      <c r="A23" s="12" t="s">
        <v>39</v>
      </c>
      <c r="B23" s="11"/>
      <c r="C23" s="11"/>
      <c r="D23" s="11"/>
      <c r="E23" s="11"/>
      <c r="F23" s="11"/>
      <c r="G23" s="11"/>
      <c r="H23" s="11"/>
      <c r="J23" s="11"/>
      <c r="K23" s="11"/>
      <c r="L23" s="11"/>
      <c r="M23" s="11"/>
      <c r="N23" s="11"/>
      <c r="O23" s="38" t="s">
        <v>80</v>
      </c>
      <c r="P23" s="38"/>
      <c r="Q23" s="38"/>
      <c r="U23" s="90" t="s">
        <v>135</v>
      </c>
    </row>
    <row r="24" spans="1:21" ht="18" customHeight="1" x14ac:dyDescent="0.25">
      <c r="A24" s="23" t="s">
        <v>7</v>
      </c>
      <c r="B24" s="124">
        <f>BZW_monatlich_DR!B24</f>
        <v>0</v>
      </c>
      <c r="C24" s="124" t="str">
        <f>BZW_monatlich_DR!C24</f>
        <v xml:space="preserve">Höhe: </v>
      </c>
      <c r="D24" s="11"/>
      <c r="E24" s="18" t="s">
        <v>57</v>
      </c>
      <c r="F24" s="37">
        <f>G24*0.85</f>
        <v>0</v>
      </c>
      <c r="G24" s="68">
        <f>BZW_monatlich_DR!G24</f>
        <v>0</v>
      </c>
      <c r="H24" s="36">
        <f>G24*1.15</f>
        <v>0</v>
      </c>
      <c r="J24" s="12" t="s">
        <v>59</v>
      </c>
      <c r="K24" s="11"/>
      <c r="L24" s="11"/>
      <c r="M24" s="11"/>
      <c r="N24" s="11"/>
      <c r="O24" s="37">
        <f>P24*0.85</f>
        <v>0</v>
      </c>
      <c r="P24" s="68">
        <f>BZW_monatlich_DR!P24</f>
        <v>0</v>
      </c>
      <c r="Q24" s="36">
        <f>P24*1.15</f>
        <v>0</v>
      </c>
    </row>
    <row r="25" spans="1:21" ht="18" customHeight="1" x14ac:dyDescent="0.35">
      <c r="A25" s="11" t="s">
        <v>8</v>
      </c>
      <c r="B25" s="125">
        <f>BZW_monatlich_DR!B25</f>
        <v>0</v>
      </c>
      <c r="C25" s="117"/>
      <c r="D25" s="11"/>
      <c r="E25" s="18" t="s">
        <v>58</v>
      </c>
      <c r="F25" s="37" t="e">
        <f>G25*0.85</f>
        <v>#VALUE!</v>
      </c>
      <c r="G25" s="68" t="str">
        <f>BZW_monatlich_DR!G25</f>
        <v/>
      </c>
      <c r="H25" s="36" t="e">
        <f>G25*1.15</f>
        <v>#VALUE!</v>
      </c>
      <c r="J25" s="11" t="s">
        <v>60</v>
      </c>
      <c r="K25" s="11"/>
      <c r="L25" s="11"/>
      <c r="M25" s="11"/>
      <c r="N25" s="11"/>
      <c r="O25" s="26" t="s">
        <v>103</v>
      </c>
      <c r="P25" s="26" t="s">
        <v>4</v>
      </c>
      <c r="Q25" s="26" t="s">
        <v>104</v>
      </c>
    </row>
    <row r="26" spans="1:21" ht="18" customHeight="1" x14ac:dyDescent="0.25">
      <c r="A26" s="11"/>
      <c r="B26" s="18"/>
      <c r="C26" s="18"/>
      <c r="D26" s="11"/>
      <c r="E26" s="18"/>
      <c r="F26" s="26" t="s">
        <v>103</v>
      </c>
      <c r="G26" s="26" t="s">
        <v>4</v>
      </c>
      <c r="H26" s="26" t="s">
        <v>104</v>
      </c>
      <c r="J26" s="11"/>
      <c r="K26" s="11"/>
      <c r="L26" s="11"/>
      <c r="M26" s="11"/>
      <c r="N26" s="11"/>
      <c r="O26" s="11"/>
      <c r="P26" s="11"/>
      <c r="Q26" s="11"/>
      <c r="U26" s="91">
        <v>5</v>
      </c>
    </row>
    <row r="27" spans="1:21" ht="18" customHeight="1" x14ac:dyDescent="0.25">
      <c r="A27" s="12" t="s">
        <v>40</v>
      </c>
      <c r="B27" s="18"/>
      <c r="C27" s="18"/>
      <c r="D27" s="11"/>
      <c r="E27" s="18"/>
      <c r="F27" s="11"/>
      <c r="G27" s="11"/>
      <c r="H27" s="11"/>
      <c r="J27" s="11"/>
      <c r="K27" s="11"/>
      <c r="L27" s="11"/>
      <c r="M27" s="11"/>
      <c r="N27" s="11"/>
      <c r="O27" s="11"/>
      <c r="P27" s="11"/>
      <c r="Q27" s="11"/>
      <c r="U27" s="91">
        <v>4.5</v>
      </c>
    </row>
    <row r="28" spans="1:21" ht="18" customHeight="1" x14ac:dyDescent="0.25">
      <c r="A28" s="23" t="s">
        <v>7</v>
      </c>
      <c r="B28" s="124">
        <f>BZW_monatlich_DR!B28</f>
        <v>0</v>
      </c>
      <c r="C28" s="124" t="str">
        <f>BZW_monatlich_DR!C28</f>
        <v xml:space="preserve">Höhe: </v>
      </c>
      <c r="D28" s="11"/>
      <c r="E28" s="18" t="s">
        <v>57</v>
      </c>
      <c r="F28" s="37">
        <f>G28*0.85</f>
        <v>0</v>
      </c>
      <c r="G28" s="68">
        <f>BZW_monatlich_DR!G28</f>
        <v>0</v>
      </c>
      <c r="H28" s="36">
        <f>G28*1.15</f>
        <v>0</v>
      </c>
      <c r="J28" s="12" t="s">
        <v>64</v>
      </c>
      <c r="K28" s="11"/>
      <c r="L28" s="11"/>
      <c r="M28" s="11"/>
      <c r="N28" s="11"/>
      <c r="O28" s="11"/>
      <c r="P28" s="40"/>
      <c r="Q28" s="41"/>
      <c r="U28" s="91">
        <v>4</v>
      </c>
    </row>
    <row r="29" spans="1:21" ht="18" customHeight="1" x14ac:dyDescent="0.25">
      <c r="A29" s="11" t="s">
        <v>8</v>
      </c>
      <c r="B29" s="125">
        <f>BZW_monatlich_DR!B29</f>
        <v>0</v>
      </c>
      <c r="C29" s="117"/>
      <c r="D29" s="11"/>
      <c r="E29" s="18" t="s">
        <v>58</v>
      </c>
      <c r="F29" s="37" t="e">
        <f>G29*0.85</f>
        <v>#VALUE!</v>
      </c>
      <c r="G29" s="68" t="str">
        <f>BZW_monatlich_DR!G29</f>
        <v/>
      </c>
      <c r="H29" s="36" t="e">
        <f>G29*1.15</f>
        <v>#VALUE!</v>
      </c>
      <c r="J29" s="139" t="s">
        <v>65</v>
      </c>
      <c r="K29" s="42" t="s">
        <v>66</v>
      </c>
      <c r="L29" s="42" t="s">
        <v>79</v>
      </c>
      <c r="M29" s="42" t="s">
        <v>78</v>
      </c>
      <c r="N29" s="42" t="s">
        <v>77</v>
      </c>
      <c r="O29" s="42" t="s">
        <v>76</v>
      </c>
      <c r="P29" s="42" t="s">
        <v>75</v>
      </c>
      <c r="Q29" s="42" t="s">
        <v>74</v>
      </c>
      <c r="U29" s="91">
        <v>3.5</v>
      </c>
    </row>
    <row r="30" spans="1:21" ht="18" customHeight="1" x14ac:dyDescent="0.25">
      <c r="A30" s="11"/>
      <c r="B30" s="18"/>
      <c r="C30" s="18"/>
      <c r="D30" s="11"/>
      <c r="E30" s="18"/>
      <c r="F30" s="26" t="s">
        <v>103</v>
      </c>
      <c r="G30" s="26" t="s">
        <v>4</v>
      </c>
      <c r="H30" s="26" t="s">
        <v>104</v>
      </c>
      <c r="J30" s="140"/>
      <c r="K30" s="42" t="s">
        <v>67</v>
      </c>
      <c r="L30" s="42" t="s">
        <v>68</v>
      </c>
      <c r="M30" s="42" t="s">
        <v>69</v>
      </c>
      <c r="N30" s="42" t="s">
        <v>70</v>
      </c>
      <c r="O30" s="42" t="s">
        <v>71</v>
      </c>
      <c r="P30" s="42" t="s">
        <v>72</v>
      </c>
      <c r="Q30" s="42" t="s">
        <v>73</v>
      </c>
      <c r="U30" s="91">
        <v>3</v>
      </c>
    </row>
    <row r="31" spans="1:21" ht="18" customHeight="1" x14ac:dyDescent="0.25">
      <c r="A31" s="12" t="s">
        <v>41</v>
      </c>
      <c r="B31" s="18"/>
      <c r="C31" s="18"/>
      <c r="D31" s="11"/>
      <c r="E31" s="18"/>
      <c r="F31" s="11"/>
      <c r="G31" s="11"/>
      <c r="H31" s="11"/>
      <c r="J31" s="11"/>
      <c r="K31" s="11"/>
      <c r="L31" s="11"/>
      <c r="M31" s="11"/>
      <c r="N31" s="11"/>
      <c r="O31" s="11"/>
      <c r="P31" s="11"/>
      <c r="Q31" s="11"/>
      <c r="U31" s="91">
        <v>2.5</v>
      </c>
    </row>
    <row r="32" spans="1:21" ht="18" customHeight="1" x14ac:dyDescent="0.25">
      <c r="A32" s="23" t="s">
        <v>7</v>
      </c>
      <c r="B32" s="124">
        <f>BZW_monatlich_DR!B32</f>
        <v>0</v>
      </c>
      <c r="C32" s="124" t="str">
        <f>BZW_monatlich_DR!C32</f>
        <v xml:space="preserve">Höhe: </v>
      </c>
      <c r="D32" s="11"/>
      <c r="E32" s="18" t="s">
        <v>57</v>
      </c>
      <c r="F32" s="37">
        <f>G32*0.85</f>
        <v>0</v>
      </c>
      <c r="G32" s="68">
        <f>BZW_monatlich_DR!G32</f>
        <v>0</v>
      </c>
      <c r="H32" s="36">
        <f>G32*1.15</f>
        <v>0</v>
      </c>
      <c r="J32" s="12" t="s">
        <v>42</v>
      </c>
      <c r="K32" s="11"/>
      <c r="L32" s="11"/>
      <c r="M32" s="11"/>
      <c r="N32" s="11"/>
      <c r="O32" s="11"/>
      <c r="P32" s="11"/>
      <c r="Q32" s="11"/>
      <c r="U32" s="91">
        <v>2</v>
      </c>
    </row>
    <row r="33" spans="1:21" ht="18" customHeight="1" x14ac:dyDescent="0.25">
      <c r="A33" s="11" t="s">
        <v>8</v>
      </c>
      <c r="B33" s="125">
        <f>BZW_monatlich_DR!B33</f>
        <v>0</v>
      </c>
      <c r="C33" s="117"/>
      <c r="D33" s="11"/>
      <c r="E33" s="18" t="s">
        <v>58</v>
      </c>
      <c r="F33" s="37" t="e">
        <f>G33*0.85</f>
        <v>#VALUE!</v>
      </c>
      <c r="G33" s="68" t="str">
        <f>BZW_monatlich_DR!G33</f>
        <v/>
      </c>
      <c r="H33" s="36" t="e">
        <f>G33*1.15</f>
        <v>#VALUE!</v>
      </c>
      <c r="J33" s="43" t="s">
        <v>113</v>
      </c>
      <c r="K33" s="44" t="s">
        <v>114</v>
      </c>
      <c r="L33" s="43" t="s">
        <v>114</v>
      </c>
      <c r="M33" s="44" t="s">
        <v>115</v>
      </c>
      <c r="N33" s="43" t="s">
        <v>116</v>
      </c>
      <c r="O33" s="44" t="s">
        <v>117</v>
      </c>
      <c r="P33" s="43" t="s">
        <v>117</v>
      </c>
      <c r="Q33" s="43" t="s">
        <v>118</v>
      </c>
      <c r="R33" s="1"/>
      <c r="U33" s="91">
        <v>1.5</v>
      </c>
    </row>
    <row r="34" spans="1:21" ht="18" customHeight="1" x14ac:dyDescent="0.25">
      <c r="A34" s="11"/>
      <c r="B34" s="11"/>
      <c r="C34" s="11"/>
      <c r="D34" s="11"/>
      <c r="E34" s="27"/>
      <c r="F34" s="26" t="s">
        <v>103</v>
      </c>
      <c r="G34" s="26" t="s">
        <v>4</v>
      </c>
      <c r="H34" s="26" t="s">
        <v>104</v>
      </c>
      <c r="I34" s="1"/>
      <c r="J34" s="92"/>
      <c r="K34" s="93"/>
      <c r="L34" s="94" t="str">
        <f>IF(K34="","",K34)</f>
        <v/>
      </c>
      <c r="M34" s="93"/>
      <c r="N34" s="95"/>
      <c r="O34" s="93"/>
      <c r="P34" s="94" t="str">
        <f>IF(O34="","",O34)</f>
        <v/>
      </c>
      <c r="Q34" s="92"/>
      <c r="R34" s="1"/>
      <c r="U34" s="91">
        <v>1</v>
      </c>
    </row>
    <row r="35" spans="1:21" ht="18" customHeight="1" x14ac:dyDescent="0.25">
      <c r="A35" s="11"/>
      <c r="B35" s="11"/>
      <c r="C35" s="11"/>
      <c r="D35" s="11"/>
      <c r="E35" s="11"/>
      <c r="F35" s="26"/>
      <c r="G35" s="26"/>
      <c r="H35" s="26"/>
      <c r="J35" s="155" t="str">
        <f>CONCATENATE("Δ1: ",J34-K34)</f>
        <v>Δ1: 0</v>
      </c>
      <c r="K35" s="156"/>
      <c r="L35" s="155" t="str">
        <f>CONCATENATE("Δ2: ",K34-M34)</f>
        <v>Δ2: 0</v>
      </c>
      <c r="M35" s="156"/>
      <c r="N35" s="155" t="str">
        <f>CONCATENATE("Δ3: ",N34-O34)</f>
        <v>Δ3: 0</v>
      </c>
      <c r="O35" s="156"/>
      <c r="P35" s="155" t="str">
        <f>CONCATENATE("Δ4: ",O34-Q34)</f>
        <v>Δ4: 0</v>
      </c>
      <c r="Q35" s="155"/>
      <c r="R35" s="1"/>
      <c r="U35" s="91">
        <v>0.5</v>
      </c>
    </row>
    <row r="36" spans="1:21" ht="18" customHeight="1" x14ac:dyDescent="0.25">
      <c r="A36" s="12" t="s">
        <v>59</v>
      </c>
      <c r="B36" s="11"/>
      <c r="C36" s="11"/>
      <c r="D36" s="11"/>
      <c r="E36" s="11"/>
      <c r="F36" s="26"/>
      <c r="G36" s="26"/>
      <c r="H36" s="26"/>
      <c r="J36" s="137" t="str">
        <f>CONCATENATE("Status Δ1:  ",IF(AND(J34="",K34=""),"",IF(P15&gt;0,IF(OR(J34-K34&lt;P15*0.85,J34-K34&gt;P15*1.15),"nicht O.K.","O.K."),IF(OR(J34-K34&gt;P15*0.85,J34-K34&lt;P15*1.15),"nicht O.K.","O.K."))))</f>
        <v xml:space="preserve">Status Δ1:  </v>
      </c>
      <c r="K36" s="138"/>
      <c r="L36" s="137" t="str">
        <f>CONCATENATE("Status Δ2:  ",IF(AND(K34="",M34=""),"",IF(P18&gt;0,IF(OR(K34-M34&lt;P18*0.85,K34-M34&gt;P18*1.15),"nicht O.K.","O.K."),IF(OR(K34-M34&gt;P18*0.85,K34-M34&lt;P18*1.15),"nicht O.K.","O.K."))))</f>
        <v xml:space="preserve">Status Δ2:  </v>
      </c>
      <c r="M36" s="138"/>
      <c r="N36" s="137" t="str">
        <f>CONCATENATE("Status Δ3:  ",IF(AND(N34="",O34=""),"",IF(P21&gt;0,IF(OR(N34-O34&lt;P21*0.85,N34-O34&gt;P21*1.15),"nicht O.K.","O.K."),IF(OR(N34-O34&gt;P21*0.85,N34-O34&lt;P21*1.15),"nicht O.K.","O.K."))))</f>
        <v xml:space="preserve">Status Δ3:  </v>
      </c>
      <c r="O36" s="138"/>
      <c r="P36" s="137" t="str">
        <f>CONCATENATE("Status Δ4:  ",IF(AND(O34="",Q34=""),"",IF(P24&gt;0,IF(OR(O34-Q34&lt;P24*0.85,O34-Q34&gt;P24*1.15),"nicht O.K.","O.K."),IF(OR(O34-Q34&gt;P24*0.85,O34-Q34&lt;P24*1.15),"nicht O.K.","O.K."))))</f>
        <v xml:space="preserve">Status Δ4:  </v>
      </c>
      <c r="Q36" s="137"/>
      <c r="R36" s="1"/>
      <c r="U36" s="91">
        <v>0</v>
      </c>
    </row>
    <row r="37" spans="1:21" ht="18" customHeight="1" x14ac:dyDescent="0.25">
      <c r="A37" s="11"/>
      <c r="B37" s="11"/>
      <c r="C37" s="28" t="s">
        <v>53</v>
      </c>
      <c r="D37" s="11"/>
      <c r="E37" s="11"/>
      <c r="F37" s="26"/>
      <c r="G37" s="26"/>
      <c r="H37" s="26"/>
      <c r="J37" s="38"/>
      <c r="K37" s="11"/>
      <c r="L37" s="11"/>
      <c r="M37" s="11"/>
      <c r="N37" s="11"/>
      <c r="O37" s="11"/>
      <c r="P37" s="11"/>
      <c r="Q37" s="11"/>
    </row>
    <row r="38" spans="1:21" ht="18" customHeight="1" x14ac:dyDescent="0.25">
      <c r="A38" s="11"/>
      <c r="B38" s="11"/>
      <c r="C38" s="28" t="s">
        <v>52</v>
      </c>
      <c r="D38" s="11"/>
      <c r="E38" s="11"/>
      <c r="F38" s="26"/>
      <c r="G38" s="26"/>
      <c r="H38" s="26"/>
      <c r="J38" s="7" t="s">
        <v>36</v>
      </c>
      <c r="K38" s="11"/>
      <c r="L38" s="11"/>
      <c r="M38" s="11"/>
      <c r="N38" s="11"/>
      <c r="O38" s="11"/>
      <c r="P38" s="11"/>
      <c r="Q38" s="11"/>
    </row>
    <row r="39" spans="1:21" ht="18" customHeight="1" x14ac:dyDescent="0.25">
      <c r="A39" s="11"/>
      <c r="B39" s="11"/>
      <c r="C39" s="28" t="s">
        <v>47</v>
      </c>
      <c r="D39" s="11"/>
      <c r="E39" s="11"/>
      <c r="F39" s="26"/>
      <c r="G39" s="26"/>
      <c r="H39" s="26"/>
      <c r="J39" s="11"/>
      <c r="K39" s="11"/>
      <c r="L39" s="11"/>
      <c r="M39" s="11"/>
      <c r="N39" s="11"/>
      <c r="O39" s="11"/>
      <c r="P39" s="11"/>
      <c r="Q39" s="11"/>
    </row>
    <row r="40" spans="1:21" ht="18" customHeight="1" x14ac:dyDescent="0.25">
      <c r="A40" s="11"/>
      <c r="B40" s="11"/>
      <c r="C40" s="11"/>
      <c r="D40" s="11"/>
      <c r="E40" s="11"/>
      <c r="F40" s="11"/>
      <c r="G40" s="11"/>
      <c r="H40" s="11"/>
      <c r="J40" s="11" t="s">
        <v>147</v>
      </c>
      <c r="K40" s="11"/>
      <c r="L40" s="107"/>
      <c r="M40" s="107"/>
      <c r="N40" s="11"/>
      <c r="O40" s="11"/>
      <c r="P40" s="11"/>
      <c r="Q40" s="11"/>
    </row>
    <row r="41" spans="1:21" ht="18" customHeight="1" x14ac:dyDescent="0.25">
      <c r="A41" s="12" t="s">
        <v>42</v>
      </c>
      <c r="B41" s="11"/>
      <c r="C41" s="11"/>
      <c r="D41" s="11"/>
      <c r="E41" s="11"/>
      <c r="F41" s="11"/>
      <c r="G41" s="11"/>
      <c r="H41" s="11"/>
      <c r="J41" s="47" t="s">
        <v>112</v>
      </c>
      <c r="K41" s="11"/>
      <c r="L41" s="122" t="s">
        <v>151</v>
      </c>
      <c r="M41" s="122" t="s">
        <v>152</v>
      </c>
      <c r="N41" s="11"/>
      <c r="O41" s="11"/>
      <c r="P41" s="11"/>
      <c r="Q41" s="11"/>
    </row>
    <row r="42" spans="1:21" ht="18" customHeight="1" x14ac:dyDescent="0.25">
      <c r="A42" s="29" t="s">
        <v>43</v>
      </c>
      <c r="B42" s="29" t="s">
        <v>14</v>
      </c>
      <c r="C42" s="29" t="s">
        <v>48</v>
      </c>
      <c r="D42" s="29" t="s">
        <v>49</v>
      </c>
      <c r="E42" s="29" t="s">
        <v>50</v>
      </c>
      <c r="F42" s="29" t="s">
        <v>51</v>
      </c>
      <c r="G42" s="29" t="s">
        <v>38</v>
      </c>
      <c r="H42" s="29" t="s">
        <v>15</v>
      </c>
      <c r="J42" s="11"/>
      <c r="K42" s="11"/>
      <c r="L42" s="11"/>
      <c r="M42" s="11"/>
      <c r="N42" s="11"/>
      <c r="O42" s="11"/>
      <c r="P42" s="11"/>
      <c r="Q42" s="11"/>
    </row>
    <row r="43" spans="1:21" ht="18" customHeight="1" x14ac:dyDescent="0.25">
      <c r="A43" s="30" t="s">
        <v>44</v>
      </c>
      <c r="B43" s="30"/>
      <c r="C43" s="30"/>
      <c r="D43" s="30"/>
      <c r="E43" s="30"/>
      <c r="F43" s="30"/>
      <c r="G43" s="32" t="str">
        <f>IF(C43&lt;&gt;"",ABS(C43-E43)/SQRT((D43^2+F43^2)/2),"")</f>
        <v/>
      </c>
      <c r="H43" s="34" t="str">
        <f>IF(AND(B43="",C43="",D43="",E43="",F43=""),"",IF(OR(B43&lt;$F$24,B43&gt;$H$24,G43&lt;$F$25,G43&gt;$H$25),"nicht O.K.","O.K."))</f>
        <v/>
      </c>
      <c r="J43" s="11"/>
      <c r="K43" s="11"/>
      <c r="L43" s="11"/>
      <c r="M43" s="11"/>
      <c r="N43" s="11"/>
      <c r="O43" s="11"/>
      <c r="P43" s="11"/>
      <c r="Q43" s="11"/>
    </row>
    <row r="44" spans="1:21" ht="18" customHeight="1" x14ac:dyDescent="0.25">
      <c r="A44" s="30" t="s">
        <v>45</v>
      </c>
      <c r="B44" s="30"/>
      <c r="C44" s="30"/>
      <c r="D44" s="30"/>
      <c r="E44" s="30"/>
      <c r="F44" s="30"/>
      <c r="G44" s="32" t="str">
        <f>IF(C44&lt;&gt;"",ABS(C44-E44)/SQRT((D44^2+F44^2)/2),"")</f>
        <v/>
      </c>
      <c r="H44" s="34" t="str">
        <f>IF(AND(B44="",C44="",D44="",E44="",F44=""),"",IF(OR(B44&lt;$F$28,B44&gt;$H$28,G44&lt;$F$29,G44&gt;$H$29),"nicht O.K.","O.K."))</f>
        <v/>
      </c>
      <c r="J44" s="157"/>
      <c r="K44" s="157"/>
      <c r="L44" s="11"/>
      <c r="M44" s="48"/>
      <c r="N44" s="11"/>
      <c r="O44" s="109"/>
      <c r="P44" s="109"/>
      <c r="Q44" s="109"/>
    </row>
    <row r="45" spans="1:21" ht="18" customHeight="1" x14ac:dyDescent="0.25">
      <c r="A45" s="31" t="s">
        <v>46</v>
      </c>
      <c r="B45" s="31"/>
      <c r="C45" s="31"/>
      <c r="D45" s="31"/>
      <c r="E45" s="31"/>
      <c r="F45" s="31"/>
      <c r="G45" s="33" t="str">
        <f>IF(C45&lt;&gt;"",ABS(C45-E45)/SQRT((D45^2+F45^2)/2),"")</f>
        <v/>
      </c>
      <c r="H45" s="35" t="str">
        <f>IF(AND(B45="",C45="",D45="",E45="",F45=""),"",IF(OR(B45&lt;$F$32,B45&gt;$H$32,G45&lt;$F$33,G45&gt;$H$33),"nicht O.K.","O.K."))</f>
        <v/>
      </c>
      <c r="J45" s="143" t="s">
        <v>149</v>
      </c>
      <c r="K45" s="143"/>
      <c r="L45" s="11"/>
      <c r="M45" s="116" t="s">
        <v>148</v>
      </c>
      <c r="N45" s="11"/>
      <c r="O45" s="143" t="s">
        <v>16</v>
      </c>
      <c r="P45" s="143"/>
      <c r="Q45" s="143"/>
    </row>
    <row r="46" spans="1:21" ht="18" customHeight="1" x14ac:dyDescent="0.25">
      <c r="A46" s="11"/>
      <c r="B46" s="11"/>
      <c r="C46" s="11"/>
      <c r="D46" s="11"/>
      <c r="E46" s="11"/>
      <c r="F46" s="11"/>
      <c r="G46" s="11"/>
      <c r="H46" s="11"/>
      <c r="J46" s="38"/>
      <c r="K46" s="38"/>
      <c r="L46" s="38"/>
      <c r="M46" s="38"/>
      <c r="N46" s="38"/>
      <c r="O46" s="38"/>
      <c r="P46" s="38"/>
      <c r="Q46" s="38"/>
    </row>
    <row r="47" spans="1:21" ht="18" customHeight="1" x14ac:dyDescent="0.25"/>
    <row r="48" spans="1:21" ht="18" customHeight="1" x14ac:dyDescent="0.25"/>
    <row r="49" ht="18" customHeight="1" x14ac:dyDescent="0.25"/>
    <row r="50" ht="18" customHeight="1" x14ac:dyDescent="0.25"/>
    <row r="51" ht="18" customHeight="1" x14ac:dyDescent="0.25"/>
    <row r="52" ht="18" customHeight="1" x14ac:dyDescent="0.25"/>
    <row r="53" ht="18" customHeight="1" x14ac:dyDescent="0.25"/>
    <row r="54" ht="18" customHeight="1" x14ac:dyDescent="0.25"/>
    <row r="55" ht="18" customHeight="1" x14ac:dyDescent="0.25"/>
    <row r="56" ht="18" customHeight="1" x14ac:dyDescent="0.25"/>
    <row r="57" ht="18" customHeight="1" x14ac:dyDescent="0.25"/>
    <row r="58" ht="18" customHeight="1" x14ac:dyDescent="0.25"/>
    <row r="59" ht="18" customHeight="1" x14ac:dyDescent="0.25"/>
    <row r="60" ht="18" customHeight="1" x14ac:dyDescent="0.25"/>
    <row r="61" ht="18" customHeight="1" x14ac:dyDescent="0.25"/>
    <row r="62" ht="18" customHeight="1" x14ac:dyDescent="0.25"/>
    <row r="63" ht="18" customHeight="1" x14ac:dyDescent="0.25"/>
    <row r="64" ht="18" customHeight="1" x14ac:dyDescent="0.25"/>
    <row r="65" ht="18" customHeight="1" x14ac:dyDescent="0.25"/>
    <row r="66" ht="18" customHeight="1" x14ac:dyDescent="0.25"/>
    <row r="67" ht="18" customHeight="1" x14ac:dyDescent="0.25"/>
    <row r="68" ht="18" customHeight="1" x14ac:dyDescent="0.25"/>
    <row r="69" ht="18" customHeight="1" x14ac:dyDescent="0.25"/>
    <row r="70" ht="18" customHeight="1" x14ac:dyDescent="0.25"/>
    <row r="71" ht="18" customHeight="1" x14ac:dyDescent="0.25"/>
    <row r="72" ht="18" customHeight="1" x14ac:dyDescent="0.25"/>
    <row r="73" ht="18" customHeight="1" x14ac:dyDescent="0.25"/>
    <row r="74" ht="18" customHeight="1" x14ac:dyDescent="0.25"/>
    <row r="75" ht="18" customHeight="1" x14ac:dyDescent="0.25"/>
    <row r="76" ht="18" customHeight="1" x14ac:dyDescent="0.25"/>
    <row r="77" ht="18" customHeight="1" x14ac:dyDescent="0.25"/>
    <row r="78" ht="18" customHeight="1" x14ac:dyDescent="0.25"/>
    <row r="79" ht="18" customHeight="1" x14ac:dyDescent="0.25"/>
    <row r="80" ht="18" customHeight="1" x14ac:dyDescent="0.25"/>
    <row r="81" ht="18" customHeight="1" x14ac:dyDescent="0.25"/>
    <row r="82" ht="18" customHeight="1" x14ac:dyDescent="0.25"/>
    <row r="83" ht="18" customHeight="1" x14ac:dyDescent="0.25"/>
    <row r="84" ht="18" customHeight="1" x14ac:dyDescent="0.25"/>
    <row r="85" ht="18" customHeight="1" x14ac:dyDescent="0.25"/>
    <row r="86" ht="18" customHeight="1" x14ac:dyDescent="0.25"/>
    <row r="87" ht="18" customHeight="1" x14ac:dyDescent="0.25"/>
    <row r="88" ht="18" customHeight="1" x14ac:dyDescent="0.25"/>
    <row r="89" ht="18" customHeight="1" x14ac:dyDescent="0.25"/>
    <row r="90" ht="18" customHeight="1" x14ac:dyDescent="0.25"/>
    <row r="91" ht="18" customHeight="1" x14ac:dyDescent="0.25"/>
    <row r="92" ht="18" customHeight="1" x14ac:dyDescent="0.25"/>
    <row r="93" ht="18" customHeight="1" x14ac:dyDescent="0.25"/>
    <row r="94" ht="18" customHeight="1" x14ac:dyDescent="0.25"/>
    <row r="95" ht="18" customHeight="1" x14ac:dyDescent="0.25"/>
    <row r="96" ht="18" customHeight="1" x14ac:dyDescent="0.25"/>
    <row r="97" ht="18" customHeight="1" x14ac:dyDescent="0.25"/>
    <row r="98" ht="18" customHeight="1" x14ac:dyDescent="0.25"/>
    <row r="99" ht="18" customHeight="1" x14ac:dyDescent="0.25"/>
    <row r="100" ht="18" customHeight="1" x14ac:dyDescent="0.25"/>
    <row r="101" ht="18" customHeight="1" x14ac:dyDescent="0.25"/>
    <row r="102" ht="18" customHeight="1" x14ac:dyDescent="0.25"/>
    <row r="103" ht="18" customHeight="1" x14ac:dyDescent="0.25"/>
    <row r="104" ht="18" customHeight="1" x14ac:dyDescent="0.25"/>
    <row r="105" ht="18" customHeight="1" x14ac:dyDescent="0.25"/>
    <row r="106" ht="18" customHeight="1" x14ac:dyDescent="0.25"/>
    <row r="107" ht="18" customHeight="1" x14ac:dyDescent="0.25"/>
    <row r="108" ht="18" customHeight="1" x14ac:dyDescent="0.25"/>
    <row r="109" ht="18" customHeight="1" x14ac:dyDescent="0.25"/>
    <row r="110" ht="18" customHeight="1" x14ac:dyDescent="0.25"/>
    <row r="111" ht="18" customHeight="1" x14ac:dyDescent="0.25"/>
    <row r="112" ht="18" customHeight="1" x14ac:dyDescent="0.25"/>
    <row r="113" ht="18" customHeight="1" x14ac:dyDescent="0.25"/>
    <row r="114" ht="18" customHeight="1" x14ac:dyDescent="0.25"/>
    <row r="115" ht="18" customHeight="1" x14ac:dyDescent="0.25"/>
    <row r="116" ht="18" customHeight="1" x14ac:dyDescent="0.25"/>
    <row r="117" ht="18" customHeight="1" x14ac:dyDescent="0.25"/>
    <row r="118" ht="18" customHeight="1" x14ac:dyDescent="0.25"/>
    <row r="119" ht="18" customHeight="1" x14ac:dyDescent="0.25"/>
    <row r="120" ht="18" customHeight="1" x14ac:dyDescent="0.25"/>
    <row r="121" ht="18" customHeight="1" x14ac:dyDescent="0.25"/>
    <row r="122" ht="18" customHeight="1" x14ac:dyDescent="0.25"/>
    <row r="123" ht="18" customHeight="1" x14ac:dyDescent="0.25"/>
    <row r="124" ht="18" customHeight="1" x14ac:dyDescent="0.25"/>
    <row r="125" ht="18" customHeight="1" x14ac:dyDescent="0.25"/>
    <row r="126" ht="18" customHeight="1" x14ac:dyDescent="0.25"/>
    <row r="127" ht="18" customHeight="1" x14ac:dyDescent="0.25"/>
    <row r="128" ht="18" customHeight="1" x14ac:dyDescent="0.25"/>
    <row r="129" ht="18" customHeight="1" x14ac:dyDescent="0.25"/>
    <row r="130" ht="18" customHeight="1" x14ac:dyDescent="0.25"/>
    <row r="131" ht="18" customHeight="1" x14ac:dyDescent="0.25"/>
    <row r="132" ht="18" customHeight="1" x14ac:dyDescent="0.25"/>
    <row r="133" ht="18" customHeight="1" x14ac:dyDescent="0.25"/>
    <row r="134" ht="18" customHeight="1" x14ac:dyDescent="0.25"/>
    <row r="135" ht="18" customHeight="1" x14ac:dyDescent="0.25"/>
    <row r="136" ht="18" customHeight="1" x14ac:dyDescent="0.25"/>
    <row r="137" ht="18" customHeight="1" x14ac:dyDescent="0.25"/>
    <row r="138" ht="18" customHeight="1" x14ac:dyDescent="0.25"/>
    <row r="139" ht="18" customHeight="1" x14ac:dyDescent="0.25"/>
    <row r="140" ht="18" customHeight="1" x14ac:dyDescent="0.25"/>
    <row r="141" ht="18" customHeight="1" x14ac:dyDescent="0.25"/>
    <row r="142" ht="18" customHeight="1" x14ac:dyDescent="0.25"/>
    <row r="143" ht="18" customHeight="1" x14ac:dyDescent="0.25"/>
    <row r="144" ht="18" customHeight="1" x14ac:dyDescent="0.25"/>
    <row r="145" ht="18" customHeight="1" x14ac:dyDescent="0.25"/>
    <row r="146" ht="18" customHeight="1" x14ac:dyDescent="0.25"/>
    <row r="147" ht="18" customHeight="1" x14ac:dyDescent="0.25"/>
    <row r="148" ht="18" customHeight="1" x14ac:dyDescent="0.25"/>
    <row r="149" ht="18" customHeight="1" x14ac:dyDescent="0.25"/>
    <row r="150" ht="18" customHeight="1" x14ac:dyDescent="0.25"/>
    <row r="151" ht="18" customHeight="1" x14ac:dyDescent="0.25"/>
    <row r="152" ht="18" customHeight="1" x14ac:dyDescent="0.25"/>
    <row r="153" ht="18" customHeight="1" x14ac:dyDescent="0.25"/>
    <row r="154" ht="18" customHeight="1" x14ac:dyDescent="0.25"/>
    <row r="155" ht="18" customHeight="1" x14ac:dyDescent="0.25"/>
    <row r="156" ht="18" customHeight="1" x14ac:dyDescent="0.25"/>
    <row r="157" ht="18" customHeight="1" x14ac:dyDescent="0.25"/>
    <row r="158" ht="18" customHeight="1" x14ac:dyDescent="0.25"/>
    <row r="159" ht="18" customHeight="1" x14ac:dyDescent="0.25"/>
    <row r="160" ht="18" customHeight="1" x14ac:dyDescent="0.25"/>
    <row r="161" ht="18" customHeight="1" x14ac:dyDescent="0.25"/>
    <row r="162" ht="18" customHeight="1" x14ac:dyDescent="0.25"/>
    <row r="163" ht="18" customHeight="1" x14ac:dyDescent="0.25"/>
    <row r="164" ht="18" customHeight="1" x14ac:dyDescent="0.25"/>
    <row r="165" ht="18" customHeight="1" x14ac:dyDescent="0.25"/>
    <row r="166" ht="18" customHeight="1" x14ac:dyDescent="0.25"/>
    <row r="167" ht="18" customHeight="1" x14ac:dyDescent="0.25"/>
    <row r="168" ht="18" customHeight="1" x14ac:dyDescent="0.25"/>
    <row r="169" ht="18" customHeight="1" x14ac:dyDescent="0.25"/>
    <row r="170" ht="18" customHeight="1" x14ac:dyDescent="0.25"/>
    <row r="171" ht="18" customHeight="1" x14ac:dyDescent="0.25"/>
    <row r="172" ht="18" customHeight="1" x14ac:dyDescent="0.25"/>
    <row r="173" ht="18" customHeight="1" x14ac:dyDescent="0.25"/>
    <row r="174" ht="18" customHeight="1" x14ac:dyDescent="0.25"/>
    <row r="175" ht="18" customHeight="1" x14ac:dyDescent="0.25"/>
    <row r="176" ht="18" customHeight="1" x14ac:dyDescent="0.25"/>
    <row r="177" ht="18" customHeight="1" x14ac:dyDescent="0.25"/>
    <row r="178" ht="18" customHeight="1" x14ac:dyDescent="0.25"/>
    <row r="179" ht="18" customHeight="1" x14ac:dyDescent="0.25"/>
    <row r="180" ht="18" customHeight="1" x14ac:dyDescent="0.25"/>
    <row r="181" ht="18" customHeight="1" x14ac:dyDescent="0.25"/>
    <row r="182" ht="18" customHeight="1" x14ac:dyDescent="0.25"/>
    <row r="183" ht="18" customHeight="1" x14ac:dyDescent="0.25"/>
    <row r="184" ht="18" customHeight="1" x14ac:dyDescent="0.25"/>
    <row r="185" ht="18" customHeight="1" x14ac:dyDescent="0.25"/>
    <row r="186" ht="18" customHeight="1" x14ac:dyDescent="0.25"/>
    <row r="187" ht="18" customHeight="1" x14ac:dyDescent="0.25"/>
    <row r="188" ht="18" customHeight="1" x14ac:dyDescent="0.25"/>
    <row r="189" ht="18" customHeight="1" x14ac:dyDescent="0.25"/>
    <row r="190" ht="18" customHeight="1" x14ac:dyDescent="0.25"/>
    <row r="191" ht="18" customHeight="1" x14ac:dyDescent="0.25"/>
    <row r="192" ht="18" customHeight="1" x14ac:dyDescent="0.25"/>
    <row r="193" ht="18" customHeight="1" x14ac:dyDescent="0.25"/>
    <row r="194" ht="18" customHeight="1" x14ac:dyDescent="0.25"/>
    <row r="195" ht="18" customHeight="1" x14ac:dyDescent="0.25"/>
  </sheetData>
  <sheetProtection algorithmName="SHA-512" hashValue="mEY5g+pxvXufwTSoCfJn0VT3nHDMBBOTvS/Uhcuvsmh75A4tHvtUL+jSuqu5BuzVPr5bfeYIYPClAGrbj9qpYg==" saltValue="BTD8AenycNZ8AG9D5QuJGw==" spinCount="100000" sheet="1" selectLockedCells="1"/>
  <mergeCells count="24">
    <mergeCell ref="J45:K45"/>
    <mergeCell ref="O45:Q45"/>
    <mergeCell ref="C8:D8"/>
    <mergeCell ref="G8:H8"/>
    <mergeCell ref="L8:M8"/>
    <mergeCell ref="P8:Q8"/>
    <mergeCell ref="J29:J30"/>
    <mergeCell ref="J35:K35"/>
    <mergeCell ref="L35:M35"/>
    <mergeCell ref="N35:O35"/>
    <mergeCell ref="P35:Q35"/>
    <mergeCell ref="J36:K36"/>
    <mergeCell ref="L36:M36"/>
    <mergeCell ref="N36:O36"/>
    <mergeCell ref="P36:Q36"/>
    <mergeCell ref="J44:K44"/>
    <mergeCell ref="C5:H5"/>
    <mergeCell ref="L5:Q5"/>
    <mergeCell ref="C6:H6"/>
    <mergeCell ref="L6:Q6"/>
    <mergeCell ref="C7:D7"/>
    <mergeCell ref="G7:H7"/>
    <mergeCell ref="L7:M7"/>
    <mergeCell ref="P7:Q7"/>
  </mergeCells>
  <conditionalFormatting sqref="C12">
    <cfRule type="cellIs" dxfId="149" priority="24" operator="equal">
      <formula>"Nein"</formula>
    </cfRule>
    <cfRule type="cellIs" dxfId="148" priority="25" operator="equal">
      <formula>"Ja"</formula>
    </cfRule>
  </conditionalFormatting>
  <conditionalFormatting sqref="L40:M40">
    <cfRule type="cellIs" dxfId="147" priority="22" operator="lessThan">
      <formula>2.5</formula>
    </cfRule>
    <cfRule type="cellIs" dxfId="146" priority="23" operator="between">
      <formula>2.5</formula>
      <formula>5</formula>
    </cfRule>
  </conditionalFormatting>
  <conditionalFormatting sqref="B43">
    <cfRule type="cellIs" dxfId="145" priority="20" operator="notBetween">
      <formula>$F$24</formula>
      <formula>$H$24</formula>
    </cfRule>
    <cfRule type="cellIs" dxfId="144" priority="21" operator="between">
      <formula>$F$24</formula>
      <formula>$H$24</formula>
    </cfRule>
  </conditionalFormatting>
  <conditionalFormatting sqref="G43">
    <cfRule type="cellIs" dxfId="143" priority="18" operator="notBetween">
      <formula>$F$25</formula>
      <formula>$H$25</formula>
    </cfRule>
    <cfRule type="cellIs" dxfId="142" priority="19" operator="between">
      <formula>$F$25</formula>
      <formula>$H$25</formula>
    </cfRule>
  </conditionalFormatting>
  <conditionalFormatting sqref="B44">
    <cfRule type="cellIs" dxfId="141" priority="16" operator="notBetween">
      <formula>$F$28</formula>
      <formula>$H$28</formula>
    </cfRule>
    <cfRule type="cellIs" dxfId="140" priority="17" operator="between">
      <formula>$F$28</formula>
      <formula>$H$28</formula>
    </cfRule>
  </conditionalFormatting>
  <conditionalFormatting sqref="B45">
    <cfRule type="cellIs" dxfId="139" priority="14" operator="notBetween">
      <formula>$F$32</formula>
      <formula>$H$32</formula>
    </cfRule>
    <cfRule type="cellIs" dxfId="138" priority="15" operator="between">
      <formula>$F$32</formula>
      <formula>$H$32</formula>
    </cfRule>
  </conditionalFormatting>
  <conditionalFormatting sqref="G44">
    <cfRule type="cellIs" dxfId="137" priority="12" operator="notBetween">
      <formula>$F$29</formula>
      <formula>$H$29</formula>
    </cfRule>
    <cfRule type="cellIs" dxfId="136" priority="13" operator="between">
      <formula>$F$29</formula>
      <formula>$H$29</formula>
    </cfRule>
  </conditionalFormatting>
  <conditionalFormatting sqref="G45">
    <cfRule type="cellIs" dxfId="135" priority="10" operator="notBetween">
      <formula>$F$33</formula>
      <formula>$H$33</formula>
    </cfRule>
    <cfRule type="cellIs" dxfId="134" priority="11" operator="between">
      <formula>$F$33</formula>
      <formula>$H$33</formula>
    </cfRule>
  </conditionalFormatting>
  <conditionalFormatting sqref="J35:K35">
    <cfRule type="expression" dxfId="133" priority="8">
      <formula>$J$36="Status Δ1:  :-("</formula>
    </cfRule>
    <cfRule type="expression" dxfId="132" priority="9">
      <formula>$J$36="Status Δ1:  :-)"</formula>
    </cfRule>
  </conditionalFormatting>
  <conditionalFormatting sqref="L35:M35">
    <cfRule type="expression" dxfId="131" priority="4">
      <formula>$L$36="Status Δ2:  :-("</formula>
    </cfRule>
    <cfRule type="expression" dxfId="130" priority="7">
      <formula>$L$36="Status Δ2:  :-)"</formula>
    </cfRule>
  </conditionalFormatting>
  <conditionalFormatting sqref="N35:O35">
    <cfRule type="expression" dxfId="129" priority="3">
      <formula>$N$36="Status Δ3:  :-("</formula>
    </cfRule>
    <cfRule type="expression" dxfId="128" priority="6">
      <formula>$N$36="Status Δ3:  :-)"</formula>
    </cfRule>
  </conditionalFormatting>
  <conditionalFormatting sqref="P35:Q35">
    <cfRule type="expression" dxfId="127" priority="2">
      <formula>$P$36="Status Δ4:  :-("</formula>
    </cfRule>
    <cfRule type="expression" dxfId="126" priority="5">
      <formula>$P$36="Status Δ4:  :-)"</formula>
    </cfRule>
  </conditionalFormatting>
  <conditionalFormatting sqref="B43:F45 C12 J34:K34 M34:O34 Q34 L40:M40">
    <cfRule type="cellIs" dxfId="125" priority="1" operator="equal">
      <formula>""</formula>
    </cfRule>
  </conditionalFormatting>
  <dataValidations count="3">
    <dataValidation type="list" allowBlank="1" showInputMessage="1" showErrorMessage="1" sqref="C12">
      <formula1>$U$2:$U$3</formula1>
    </dataValidation>
    <dataValidation type="list" allowBlank="1" showInputMessage="1" showErrorMessage="1" sqref="C2">
      <formula1>$U$12:$U$23</formula1>
    </dataValidation>
    <dataValidation type="list" allowBlank="1" showInputMessage="1" showErrorMessage="1" sqref="L40:M40">
      <formula1>$U$26:$U$36</formula1>
    </dataValidation>
  </dataValidations>
  <pageMargins left="0.23622047244094491" right="0.23622047244094491" top="0.35433070866141736" bottom="0.15748031496062992" header="0.31496062992125984" footer="0.11811023622047245"/>
  <pageSetup paperSize="9" orientation="portrait" r:id="rId1"/>
  <headerFooter>
    <oddFooter>&amp;L&amp;9&amp;Y© Referenzzentrum Mammographie Münster</oddFooter>
  </headerFooter>
  <drawing r:id="rId2"/>
  <legacyDrawing r:id="rId3"/>
  <oleObjects>
    <mc:AlternateContent xmlns:mc="http://schemas.openxmlformats.org/markup-compatibility/2006">
      <mc:Choice Requires="x14">
        <oleObject progId="Equation.3" shapeId="21505" r:id="rId4">
          <objectPr defaultSize="0" autoPict="0" r:id="rId5">
            <anchor moveWithCells="1">
              <from>
                <xdr:col>0</xdr:col>
                <xdr:colOff>47625</xdr:colOff>
                <xdr:row>36</xdr:row>
                <xdr:rowOff>66675</xdr:rowOff>
              </from>
              <to>
                <xdr:col>1</xdr:col>
                <xdr:colOff>733425</xdr:colOff>
                <xdr:row>39</xdr:row>
                <xdr:rowOff>28575</xdr:rowOff>
              </to>
            </anchor>
          </objectPr>
        </oleObject>
      </mc:Choice>
      <mc:Fallback>
        <oleObject progId="Equation.3" shapeId="21505" r:id="rId4"/>
      </mc:Fallback>
    </mc:AlternateContent>
  </oleObjects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195"/>
  <sheetViews>
    <sheetView workbookViewId="0">
      <selection activeCell="C6" sqref="C6:H6"/>
    </sheetView>
  </sheetViews>
  <sheetFormatPr baseColWidth="10" defaultRowHeight="15" x14ac:dyDescent="0.25"/>
  <cols>
    <col min="1" max="8" width="12.28515625" customWidth="1"/>
    <col min="9" max="9" width="8.7109375" customWidth="1"/>
    <col min="10" max="20" width="12.28515625" customWidth="1"/>
    <col min="21" max="21" width="11.42578125" style="90"/>
  </cols>
  <sheetData>
    <row r="1" spans="1:21" ht="27" customHeight="1" x14ac:dyDescent="0.45">
      <c r="A1" s="4" t="s">
        <v>99</v>
      </c>
      <c r="B1" s="5"/>
      <c r="C1" s="6"/>
      <c r="D1" s="5"/>
      <c r="E1" s="5"/>
      <c r="F1" s="5"/>
      <c r="G1" s="5"/>
      <c r="H1" s="5"/>
      <c r="J1" s="4" t="s">
        <v>99</v>
      </c>
      <c r="K1" s="5"/>
      <c r="L1" s="6"/>
      <c r="M1" s="5"/>
      <c r="N1" s="5"/>
      <c r="O1" s="5"/>
      <c r="P1" s="5"/>
      <c r="Q1" s="5"/>
    </row>
    <row r="2" spans="1:21" ht="18" customHeight="1" x14ac:dyDescent="0.4">
      <c r="A2" s="7" t="s">
        <v>122</v>
      </c>
      <c r="B2" s="7" t="s">
        <v>121</v>
      </c>
      <c r="C2" s="8" t="s">
        <v>132</v>
      </c>
      <c r="D2" s="9" t="s">
        <v>123</v>
      </c>
      <c r="E2" s="111">
        <v>2015</v>
      </c>
      <c r="F2" s="5"/>
      <c r="G2" s="5"/>
      <c r="H2" s="5"/>
      <c r="J2" s="7" t="s">
        <v>125</v>
      </c>
      <c r="K2" s="7" t="s">
        <v>121</v>
      </c>
      <c r="L2" s="50" t="str">
        <f>C2</f>
        <v>August</v>
      </c>
      <c r="M2" s="9" t="s">
        <v>123</v>
      </c>
      <c r="N2" s="51">
        <f>E2</f>
        <v>2015</v>
      </c>
      <c r="O2" s="5"/>
      <c r="P2" s="5"/>
      <c r="Q2" s="5"/>
      <c r="U2" s="90" t="s">
        <v>18</v>
      </c>
    </row>
    <row r="3" spans="1:21" ht="17.100000000000001" customHeight="1" x14ac:dyDescent="0.25">
      <c r="A3" s="11"/>
      <c r="B3" s="11"/>
      <c r="C3" s="11"/>
      <c r="D3" s="11"/>
      <c r="E3" s="11"/>
      <c r="F3" s="11"/>
      <c r="G3" s="11"/>
      <c r="H3" s="11"/>
      <c r="J3" s="11"/>
      <c r="K3" s="11"/>
      <c r="L3" s="11"/>
      <c r="M3" s="11"/>
      <c r="N3" s="11"/>
      <c r="O3" s="11"/>
      <c r="P3" s="11"/>
      <c r="Q3" s="11"/>
      <c r="U3" s="90" t="s">
        <v>19</v>
      </c>
    </row>
    <row r="4" spans="1:21" ht="17.100000000000001" customHeight="1" x14ac:dyDescent="0.25">
      <c r="A4" s="12" t="s">
        <v>0</v>
      </c>
      <c r="B4" s="11"/>
      <c r="C4" s="13"/>
      <c r="D4" s="13"/>
      <c r="E4" s="14"/>
      <c r="F4" s="15"/>
      <c r="G4" s="14"/>
      <c r="H4" s="14"/>
      <c r="J4" s="12" t="s">
        <v>0</v>
      </c>
      <c r="K4" s="11"/>
      <c r="L4" s="13"/>
      <c r="M4" s="13"/>
      <c r="N4" s="14"/>
      <c r="O4" s="15"/>
      <c r="P4" s="14"/>
      <c r="Q4" s="14"/>
    </row>
    <row r="5" spans="1:21" ht="17.100000000000001" customHeight="1" x14ac:dyDescent="0.25">
      <c r="A5" s="11" t="s">
        <v>32</v>
      </c>
      <c r="B5" s="11"/>
      <c r="C5" s="133" t="str">
        <f>IF(BZW_monatlich_DR!C5="","",BZW_monatlich_DR!C5)</f>
        <v/>
      </c>
      <c r="D5" s="133"/>
      <c r="E5" s="133"/>
      <c r="F5" s="133"/>
      <c r="G5" s="133"/>
      <c r="H5" s="133"/>
      <c r="I5" s="38"/>
      <c r="J5" s="11" t="s">
        <v>32</v>
      </c>
      <c r="K5" s="11"/>
      <c r="L5" s="133" t="str">
        <f>IF(C5="","",C5)</f>
        <v/>
      </c>
      <c r="M5" s="133"/>
      <c r="N5" s="133"/>
      <c r="O5" s="133"/>
      <c r="P5" s="133"/>
      <c r="Q5" s="133"/>
      <c r="U5" s="106" t="s">
        <v>21</v>
      </c>
    </row>
    <row r="6" spans="1:21" ht="17.100000000000001" customHeight="1" x14ac:dyDescent="0.25">
      <c r="A6" s="11" t="s">
        <v>154</v>
      </c>
      <c r="B6" s="11"/>
      <c r="C6" s="134">
        <f>BZW_monatlich_DR!C6</f>
        <v>0</v>
      </c>
      <c r="D6" s="134"/>
      <c r="E6" s="134"/>
      <c r="F6" s="134"/>
      <c r="G6" s="134"/>
      <c r="H6" s="134"/>
      <c r="J6" s="11" t="s">
        <v>154</v>
      </c>
      <c r="K6" s="11"/>
      <c r="L6" s="133">
        <f>IF(C6="","",C6)</f>
        <v>0</v>
      </c>
      <c r="M6" s="133"/>
      <c r="N6" s="133"/>
      <c r="O6" s="133"/>
      <c r="P6" s="133"/>
      <c r="Q6" s="133"/>
      <c r="U6" s="106" t="s">
        <v>20</v>
      </c>
    </row>
    <row r="7" spans="1:21" ht="17.100000000000001" customHeight="1" x14ac:dyDescent="0.25">
      <c r="A7" s="11" t="s">
        <v>2</v>
      </c>
      <c r="B7" s="11"/>
      <c r="C7" s="134" t="str">
        <f>IF(BZW_monatlich_DR!C7="","",BZW_monatlich_DR!C7)</f>
        <v/>
      </c>
      <c r="D7" s="134"/>
      <c r="E7" s="14"/>
      <c r="F7" s="18" t="s">
        <v>3</v>
      </c>
      <c r="G7" s="134" t="str">
        <f>IF(BZW_monatlich_DR!G7="","",BZW_monatlich_DR!G7)</f>
        <v/>
      </c>
      <c r="H7" s="134"/>
      <c r="I7" s="38"/>
      <c r="J7" s="11" t="s">
        <v>2</v>
      </c>
      <c r="K7" s="11"/>
      <c r="L7" s="134" t="str">
        <f>IF(C7="","",C7)</f>
        <v/>
      </c>
      <c r="M7" s="134"/>
      <c r="N7" s="14"/>
      <c r="O7" s="18" t="s">
        <v>3</v>
      </c>
      <c r="P7" s="134" t="str">
        <f>IF(G7="","",G7)</f>
        <v/>
      </c>
      <c r="Q7" s="134"/>
      <c r="U7" s="106" t="s">
        <v>22</v>
      </c>
    </row>
    <row r="8" spans="1:21" ht="17.100000000000001" customHeight="1" x14ac:dyDescent="0.25">
      <c r="A8" s="11" t="s">
        <v>30</v>
      </c>
      <c r="B8" s="11"/>
      <c r="C8" s="134" t="str">
        <f>IF(BZW_monatlich_DR!C8="","",BZW_monatlich_DR!C8)</f>
        <v/>
      </c>
      <c r="D8" s="134"/>
      <c r="E8" s="14"/>
      <c r="F8" s="19" t="s">
        <v>31</v>
      </c>
      <c r="G8" s="134" t="str">
        <f>IF(BZW_monatlich_DR!G8="","",BZW_monatlich_DR!G8)</f>
        <v/>
      </c>
      <c r="H8" s="134"/>
      <c r="I8" s="38"/>
      <c r="J8" s="11" t="s">
        <v>30</v>
      </c>
      <c r="K8" s="11"/>
      <c r="L8" s="134" t="str">
        <f>IF(C8="","",C8)</f>
        <v/>
      </c>
      <c r="M8" s="134"/>
      <c r="N8" s="14"/>
      <c r="O8" s="19" t="s">
        <v>31</v>
      </c>
      <c r="P8" s="134" t="str">
        <f>IF(G8="","",G8)</f>
        <v/>
      </c>
      <c r="Q8" s="134"/>
      <c r="U8" s="106" t="s">
        <v>24</v>
      </c>
    </row>
    <row r="9" spans="1:21" ht="17.100000000000001" customHeight="1" x14ac:dyDescent="0.25">
      <c r="A9" s="11"/>
      <c r="B9" s="14"/>
      <c r="C9" s="14"/>
      <c r="D9" s="14"/>
      <c r="E9" s="11"/>
      <c r="F9" s="11"/>
      <c r="G9" s="11"/>
      <c r="H9" s="20"/>
      <c r="J9" s="11"/>
      <c r="K9" s="11"/>
      <c r="L9" s="11"/>
      <c r="M9" s="11"/>
      <c r="N9" s="11"/>
      <c r="O9" s="11"/>
      <c r="P9" s="11"/>
      <c r="Q9" s="11"/>
      <c r="U9" s="106" t="s">
        <v>23</v>
      </c>
    </row>
    <row r="10" spans="1:21" ht="17.100000000000001" customHeight="1" x14ac:dyDescent="0.25">
      <c r="A10" s="7" t="s">
        <v>35</v>
      </c>
      <c r="B10" s="11"/>
      <c r="C10" s="11"/>
      <c r="D10" s="11"/>
      <c r="E10" s="11"/>
      <c r="F10" s="11"/>
      <c r="G10" s="11"/>
      <c r="H10" s="11"/>
      <c r="J10" s="11"/>
      <c r="K10" s="11"/>
      <c r="L10" s="11"/>
      <c r="M10" s="11"/>
      <c r="N10" s="11"/>
      <c r="O10" s="11"/>
      <c r="P10" s="11"/>
      <c r="Q10" s="11"/>
      <c r="U10" s="106" t="s">
        <v>25</v>
      </c>
    </row>
    <row r="11" spans="1:21" ht="17.100000000000001" customHeight="1" x14ac:dyDescent="0.25">
      <c r="A11" s="11"/>
      <c r="B11" s="11"/>
      <c r="C11" s="11"/>
      <c r="D11" s="11"/>
      <c r="E11" s="11"/>
      <c r="F11" s="11"/>
      <c r="G11" s="11"/>
      <c r="H11" s="11"/>
      <c r="J11" s="7" t="s">
        <v>37</v>
      </c>
      <c r="K11" s="11"/>
      <c r="L11" s="11"/>
      <c r="M11" s="11"/>
      <c r="N11" s="11"/>
      <c r="O11" s="11"/>
      <c r="P11" s="11"/>
      <c r="Q11" s="11"/>
    </row>
    <row r="12" spans="1:21" ht="17.100000000000001" customHeight="1" x14ac:dyDescent="0.25">
      <c r="A12" s="11" t="s">
        <v>145</v>
      </c>
      <c r="B12" s="11"/>
      <c r="C12" s="109"/>
      <c r="D12" s="16"/>
      <c r="E12" s="11"/>
      <c r="F12" s="11"/>
      <c r="G12" s="11"/>
      <c r="H12" s="11"/>
      <c r="J12" s="11"/>
      <c r="K12" s="11"/>
      <c r="L12" s="11"/>
      <c r="M12" s="11"/>
      <c r="N12" s="11"/>
      <c r="O12" s="11"/>
      <c r="P12" s="11"/>
      <c r="Q12" s="11"/>
      <c r="U12" s="90" t="s">
        <v>124</v>
      </c>
    </row>
    <row r="13" spans="1:21" ht="17.100000000000001" customHeight="1" x14ac:dyDescent="0.25">
      <c r="A13" s="22" t="s">
        <v>142</v>
      </c>
      <c r="B13" s="11"/>
      <c r="C13" s="11"/>
      <c r="D13" s="11"/>
      <c r="E13" s="11"/>
      <c r="F13" s="11"/>
      <c r="G13" s="11"/>
      <c r="H13" s="11"/>
      <c r="J13" s="12" t="s">
        <v>144</v>
      </c>
      <c r="K13" s="11"/>
      <c r="L13" s="11"/>
      <c r="M13" s="11"/>
      <c r="N13" s="11"/>
      <c r="O13" s="12" t="s">
        <v>28</v>
      </c>
      <c r="P13" s="11"/>
      <c r="Q13" s="11"/>
      <c r="U13" s="90" t="s">
        <v>127</v>
      </c>
    </row>
    <row r="14" spans="1:21" ht="17.100000000000001" customHeight="1" x14ac:dyDescent="0.25">
      <c r="A14" s="11"/>
      <c r="B14" s="11"/>
      <c r="C14" s="11"/>
      <c r="D14" s="11"/>
      <c r="E14" s="11"/>
      <c r="F14" s="11"/>
      <c r="G14" s="11"/>
      <c r="H14" s="11"/>
      <c r="J14" s="23" t="s">
        <v>5</v>
      </c>
      <c r="K14" s="11"/>
      <c r="L14" s="120" t="str">
        <f>IF(BZW_monatlich_DR!L14="","",BZW_monatlich_DR!L14)</f>
        <v/>
      </c>
      <c r="M14" s="110"/>
      <c r="N14" s="11"/>
      <c r="O14" s="11" t="s">
        <v>61</v>
      </c>
      <c r="P14" s="11"/>
      <c r="Q14" s="11"/>
      <c r="U14" s="90" t="s">
        <v>128</v>
      </c>
    </row>
    <row r="15" spans="1:21" ht="17.100000000000001" customHeight="1" x14ac:dyDescent="0.25">
      <c r="A15" s="7" t="s">
        <v>34</v>
      </c>
      <c r="B15" s="11"/>
      <c r="C15" s="23"/>
      <c r="D15" s="14"/>
      <c r="E15" s="11"/>
      <c r="F15" s="11"/>
      <c r="G15" s="11"/>
      <c r="H15" s="11"/>
      <c r="J15" s="11" t="s">
        <v>9</v>
      </c>
      <c r="K15" s="11"/>
      <c r="L15" s="120" t="str">
        <f>IF(BZW_monatlich_DR!L15="","",BZW_monatlich_DR!L15)</f>
        <v/>
      </c>
      <c r="M15" s="110"/>
      <c r="N15" s="11"/>
      <c r="O15" s="37">
        <f>P15*0.85</f>
        <v>0</v>
      </c>
      <c r="P15" s="68">
        <f>BZW_monatlich_DR!P15</f>
        <v>0</v>
      </c>
      <c r="Q15" s="36">
        <f>P15*1.15</f>
        <v>0</v>
      </c>
      <c r="U15" s="90" t="s">
        <v>129</v>
      </c>
    </row>
    <row r="16" spans="1:21" ht="17.100000000000001" customHeight="1" x14ac:dyDescent="0.25">
      <c r="A16" s="11"/>
      <c r="B16" s="11"/>
      <c r="C16" s="11"/>
      <c r="D16" s="11"/>
      <c r="E16" s="11"/>
      <c r="F16" s="11"/>
      <c r="G16" s="11"/>
      <c r="H16" s="11"/>
      <c r="J16" s="23" t="s">
        <v>7</v>
      </c>
      <c r="K16" s="11"/>
      <c r="L16" s="120" t="str">
        <f>IF(BZW_monatlich_DR!L16="","",BZW_monatlich_DR!L16)</f>
        <v/>
      </c>
      <c r="M16" s="110"/>
      <c r="N16" s="11"/>
      <c r="O16" s="26" t="s">
        <v>103</v>
      </c>
      <c r="P16" s="26" t="s">
        <v>4</v>
      </c>
      <c r="Q16" s="26" t="s">
        <v>104</v>
      </c>
      <c r="U16" s="90" t="s">
        <v>86</v>
      </c>
    </row>
    <row r="17" spans="1:21" ht="18" customHeight="1" x14ac:dyDescent="0.25">
      <c r="A17" s="12" t="s">
        <v>146</v>
      </c>
      <c r="B17" s="11"/>
      <c r="C17" s="14"/>
      <c r="D17" s="14"/>
      <c r="E17" s="11"/>
      <c r="F17" s="11"/>
      <c r="G17" s="14"/>
      <c r="H17" s="14"/>
      <c r="I17" s="1"/>
      <c r="J17" s="11" t="s">
        <v>57</v>
      </c>
      <c r="K17" s="11"/>
      <c r="L17" s="120" t="str">
        <f>IF(BZW_monatlich_DR!L17="","",BZW_monatlich_DR!L17)</f>
        <v/>
      </c>
      <c r="M17" s="110"/>
      <c r="N17" s="11"/>
      <c r="O17" s="38" t="s">
        <v>62</v>
      </c>
      <c r="P17" s="38"/>
      <c r="Q17" s="38"/>
      <c r="U17" s="90" t="s">
        <v>130</v>
      </c>
    </row>
    <row r="18" spans="1:21" ht="18" customHeight="1" x14ac:dyDescent="0.25">
      <c r="A18" s="23" t="s">
        <v>5</v>
      </c>
      <c r="B18" s="11"/>
      <c r="C18" s="120" t="str">
        <f>IF(BZW_monatlich_DR!C18="","",BZW_monatlich_DR!C18)</f>
        <v/>
      </c>
      <c r="D18" s="103"/>
      <c r="E18" s="11"/>
      <c r="F18" s="14" t="s">
        <v>27</v>
      </c>
      <c r="G18" s="120" t="str">
        <f>IF(BZW_monatlich_DR!G18="","",BZW_monatlich_DR!G18)</f>
        <v/>
      </c>
      <c r="H18" s="103"/>
      <c r="J18" s="11" t="s">
        <v>8</v>
      </c>
      <c r="K18" s="11"/>
      <c r="L18" s="120" t="str">
        <f>IF(BZW_monatlich_DR!L18="","",BZW_monatlich_DR!L18)</f>
        <v/>
      </c>
      <c r="M18" s="110"/>
      <c r="N18" s="11"/>
      <c r="O18" s="37">
        <f>P18*0.85</f>
        <v>0</v>
      </c>
      <c r="P18" s="68">
        <f>BZW_monatlich_DR!P18</f>
        <v>0</v>
      </c>
      <c r="Q18" s="36">
        <f>P18*1.15</f>
        <v>0</v>
      </c>
      <c r="U18" s="90" t="s">
        <v>131</v>
      </c>
    </row>
    <row r="19" spans="1:21" ht="18" customHeight="1" x14ac:dyDescent="0.25">
      <c r="A19" s="11" t="s">
        <v>120</v>
      </c>
      <c r="B19" s="11"/>
      <c r="C19" s="119" t="str">
        <f>IF(BZW_monatlich_DR!C19="","",BZW_monatlich_DR!C19)</f>
        <v/>
      </c>
      <c r="D19" s="104"/>
      <c r="E19" s="11"/>
      <c r="F19" s="14" t="s">
        <v>119</v>
      </c>
      <c r="G19" s="120" t="str">
        <f>IF(BZW_monatlich_DR!G19="","",BZW_monatlich_DR!G19)</f>
        <v/>
      </c>
      <c r="H19" s="24"/>
      <c r="J19" s="14" t="s">
        <v>27</v>
      </c>
      <c r="K19" s="11"/>
      <c r="L19" s="120" t="str">
        <f>IF(BZW_monatlich_DR!L19="","",BZW_monatlich_DR!L19)</f>
        <v/>
      </c>
      <c r="M19" s="110"/>
      <c r="N19" s="11"/>
      <c r="O19" s="26" t="s">
        <v>103</v>
      </c>
      <c r="P19" s="26" t="s">
        <v>4</v>
      </c>
      <c r="Q19" s="26" t="s">
        <v>104</v>
      </c>
      <c r="U19" s="90" t="s">
        <v>132</v>
      </c>
    </row>
    <row r="20" spans="1:21" ht="18" customHeight="1" x14ac:dyDescent="0.25">
      <c r="A20" s="11" t="s">
        <v>9</v>
      </c>
      <c r="B20" s="11"/>
      <c r="C20" s="119" t="str">
        <f>IF(BZW_monatlich_DR!C20="","",BZW_monatlich_DR!C20)</f>
        <v/>
      </c>
      <c r="D20" s="104"/>
      <c r="E20" s="11"/>
      <c r="F20" s="11" t="s">
        <v>56</v>
      </c>
      <c r="G20" s="120" t="str">
        <f>IF(BZW_monatlich_DR!G20="","",BZW_monatlich_DR!G20)</f>
        <v/>
      </c>
      <c r="H20" s="24"/>
      <c r="J20" s="14" t="s">
        <v>106</v>
      </c>
      <c r="K20" s="11"/>
      <c r="L20" s="120" t="str">
        <f>IF(BZW_monatlich_DR!L20="","",BZW_monatlich_DR!L20)</f>
        <v/>
      </c>
      <c r="M20" s="110" t="str">
        <f>IF(BZW_monatlich_DR!M20="","",BZW_monatlich_DR!M20)</f>
        <v/>
      </c>
      <c r="N20" s="11"/>
      <c r="O20" s="38" t="s">
        <v>63</v>
      </c>
      <c r="P20" s="38"/>
      <c r="Q20" s="38"/>
      <c r="U20" s="90" t="s">
        <v>133</v>
      </c>
    </row>
    <row r="21" spans="1:21" ht="18" customHeight="1" x14ac:dyDescent="0.25">
      <c r="A21" s="22" t="s">
        <v>102</v>
      </c>
      <c r="B21" s="11"/>
      <c r="C21" s="11"/>
      <c r="D21" s="11"/>
      <c r="E21" s="11"/>
      <c r="F21" s="11"/>
      <c r="G21" s="11"/>
      <c r="H21" s="11"/>
      <c r="J21" s="11" t="s">
        <v>56</v>
      </c>
      <c r="K21" s="11"/>
      <c r="L21" s="120" t="str">
        <f>IF(BZW_monatlich_DR!L21="","",BZW_monatlich_DR!L21)</f>
        <v/>
      </c>
      <c r="M21" s="110"/>
      <c r="N21" s="11"/>
      <c r="O21" s="37">
        <f>P21*0.85</f>
        <v>0</v>
      </c>
      <c r="P21" s="68">
        <f>BZW_monatlich_DR!P21</f>
        <v>0</v>
      </c>
      <c r="Q21" s="36">
        <f>P21*1.15</f>
        <v>0</v>
      </c>
      <c r="U21" s="90" t="s">
        <v>134</v>
      </c>
    </row>
    <row r="22" spans="1:21" ht="18" customHeight="1" x14ac:dyDescent="0.25">
      <c r="A22" s="22"/>
      <c r="B22" s="11"/>
      <c r="C22" s="11"/>
      <c r="D22" s="11"/>
      <c r="E22" s="11"/>
      <c r="F22" s="11"/>
      <c r="G22" s="11"/>
      <c r="H22" s="11"/>
      <c r="J22" s="39" t="s">
        <v>143</v>
      </c>
      <c r="K22" s="11"/>
      <c r="L22" s="11"/>
      <c r="M22" s="11"/>
      <c r="N22" s="11"/>
      <c r="O22" s="26" t="s">
        <v>103</v>
      </c>
      <c r="P22" s="26" t="s">
        <v>4</v>
      </c>
      <c r="Q22" s="26" t="s">
        <v>104</v>
      </c>
      <c r="U22" s="90" t="s">
        <v>136</v>
      </c>
    </row>
    <row r="23" spans="1:21" ht="18" customHeight="1" x14ac:dyDescent="0.25">
      <c r="A23" s="12" t="s">
        <v>39</v>
      </c>
      <c r="B23" s="11"/>
      <c r="C23" s="11"/>
      <c r="D23" s="11"/>
      <c r="E23" s="11"/>
      <c r="F23" s="11"/>
      <c r="G23" s="11"/>
      <c r="H23" s="11"/>
      <c r="J23" s="11"/>
      <c r="K23" s="11"/>
      <c r="L23" s="11"/>
      <c r="M23" s="11"/>
      <c r="N23" s="11"/>
      <c r="O23" s="38" t="s">
        <v>80</v>
      </c>
      <c r="P23" s="38"/>
      <c r="Q23" s="38"/>
      <c r="U23" s="90" t="s">
        <v>135</v>
      </c>
    </row>
    <row r="24" spans="1:21" ht="18" customHeight="1" x14ac:dyDescent="0.25">
      <c r="A24" s="23" t="s">
        <v>7</v>
      </c>
      <c r="B24" s="124">
        <f>BZW_monatlich_DR!B24</f>
        <v>0</v>
      </c>
      <c r="C24" s="124" t="str">
        <f>BZW_monatlich_DR!C24</f>
        <v xml:space="preserve">Höhe: </v>
      </c>
      <c r="D24" s="11"/>
      <c r="E24" s="18" t="s">
        <v>57</v>
      </c>
      <c r="F24" s="37">
        <f>G24*0.85</f>
        <v>0</v>
      </c>
      <c r="G24" s="68">
        <f>BZW_monatlich_DR!G24</f>
        <v>0</v>
      </c>
      <c r="H24" s="36">
        <f>G24*1.15</f>
        <v>0</v>
      </c>
      <c r="J24" s="12" t="s">
        <v>59</v>
      </c>
      <c r="K24" s="11"/>
      <c r="L24" s="11"/>
      <c r="M24" s="11"/>
      <c r="N24" s="11"/>
      <c r="O24" s="37">
        <f>P24*0.85</f>
        <v>0</v>
      </c>
      <c r="P24" s="68">
        <f>BZW_monatlich_DR!P24</f>
        <v>0</v>
      </c>
      <c r="Q24" s="36">
        <f>P24*1.15</f>
        <v>0</v>
      </c>
    </row>
    <row r="25" spans="1:21" ht="18" customHeight="1" x14ac:dyDescent="0.35">
      <c r="A25" s="11" t="s">
        <v>8</v>
      </c>
      <c r="B25" s="125">
        <f>BZW_monatlich_DR!B25</f>
        <v>0</v>
      </c>
      <c r="C25" s="117"/>
      <c r="D25" s="11"/>
      <c r="E25" s="18" t="s">
        <v>58</v>
      </c>
      <c r="F25" s="37" t="e">
        <f>G25*0.85</f>
        <v>#VALUE!</v>
      </c>
      <c r="G25" s="68" t="str">
        <f>BZW_monatlich_DR!G25</f>
        <v/>
      </c>
      <c r="H25" s="36" t="e">
        <f>G25*1.15</f>
        <v>#VALUE!</v>
      </c>
      <c r="J25" s="11" t="s">
        <v>60</v>
      </c>
      <c r="K25" s="11"/>
      <c r="L25" s="11"/>
      <c r="M25" s="11"/>
      <c r="N25" s="11"/>
      <c r="O25" s="26" t="s">
        <v>103</v>
      </c>
      <c r="P25" s="26" t="s">
        <v>4</v>
      </c>
      <c r="Q25" s="26" t="s">
        <v>104</v>
      </c>
    </row>
    <row r="26" spans="1:21" ht="18" customHeight="1" x14ac:dyDescent="0.25">
      <c r="A26" s="11"/>
      <c r="B26" s="18"/>
      <c r="C26" s="18"/>
      <c r="D26" s="11"/>
      <c r="E26" s="18"/>
      <c r="F26" s="26" t="s">
        <v>103</v>
      </c>
      <c r="G26" s="26" t="s">
        <v>4</v>
      </c>
      <c r="H26" s="26" t="s">
        <v>104</v>
      </c>
      <c r="J26" s="11"/>
      <c r="K26" s="11"/>
      <c r="L26" s="11"/>
      <c r="M26" s="11"/>
      <c r="N26" s="11"/>
      <c r="O26" s="11"/>
      <c r="P26" s="11"/>
      <c r="Q26" s="11"/>
      <c r="U26" s="91">
        <v>5</v>
      </c>
    </row>
    <row r="27" spans="1:21" ht="18" customHeight="1" x14ac:dyDescent="0.25">
      <c r="A27" s="12" t="s">
        <v>40</v>
      </c>
      <c r="B27" s="18"/>
      <c r="C27" s="18"/>
      <c r="D27" s="11"/>
      <c r="E27" s="18"/>
      <c r="F27" s="11"/>
      <c r="G27" s="11"/>
      <c r="H27" s="11"/>
      <c r="J27" s="11"/>
      <c r="K27" s="11"/>
      <c r="L27" s="11"/>
      <c r="M27" s="11"/>
      <c r="N27" s="11"/>
      <c r="O27" s="11"/>
      <c r="P27" s="11"/>
      <c r="Q27" s="11"/>
      <c r="U27" s="91">
        <v>4.5</v>
      </c>
    </row>
    <row r="28" spans="1:21" ht="18" customHeight="1" x14ac:dyDescent="0.25">
      <c r="A28" s="23" t="s">
        <v>7</v>
      </c>
      <c r="B28" s="124">
        <f>BZW_monatlich_DR!B28</f>
        <v>0</v>
      </c>
      <c r="C28" s="124" t="str">
        <f>BZW_monatlich_DR!C28</f>
        <v xml:space="preserve">Höhe: </v>
      </c>
      <c r="D28" s="11"/>
      <c r="E28" s="18" t="s">
        <v>57</v>
      </c>
      <c r="F28" s="37">
        <f>G28*0.85</f>
        <v>0</v>
      </c>
      <c r="G28" s="68">
        <f>BZW_monatlich_DR!G28</f>
        <v>0</v>
      </c>
      <c r="H28" s="36">
        <f>G28*1.15</f>
        <v>0</v>
      </c>
      <c r="J28" s="12" t="s">
        <v>64</v>
      </c>
      <c r="K28" s="11"/>
      <c r="L28" s="11"/>
      <c r="M28" s="11"/>
      <c r="N28" s="11"/>
      <c r="O28" s="11"/>
      <c r="P28" s="40"/>
      <c r="Q28" s="41"/>
      <c r="U28" s="91">
        <v>4</v>
      </c>
    </row>
    <row r="29" spans="1:21" ht="18" customHeight="1" x14ac:dyDescent="0.25">
      <c r="A29" s="11" t="s">
        <v>8</v>
      </c>
      <c r="B29" s="125">
        <f>BZW_monatlich_DR!B29</f>
        <v>0</v>
      </c>
      <c r="C29" s="117"/>
      <c r="D29" s="11"/>
      <c r="E29" s="18" t="s">
        <v>58</v>
      </c>
      <c r="F29" s="37" t="e">
        <f>G29*0.85</f>
        <v>#VALUE!</v>
      </c>
      <c r="G29" s="68" t="str">
        <f>BZW_monatlich_DR!G29</f>
        <v/>
      </c>
      <c r="H29" s="36" t="e">
        <f>G29*1.15</f>
        <v>#VALUE!</v>
      </c>
      <c r="J29" s="139" t="s">
        <v>65</v>
      </c>
      <c r="K29" s="42" t="s">
        <v>66</v>
      </c>
      <c r="L29" s="42" t="s">
        <v>79</v>
      </c>
      <c r="M29" s="42" t="s">
        <v>78</v>
      </c>
      <c r="N29" s="42" t="s">
        <v>77</v>
      </c>
      <c r="O29" s="42" t="s">
        <v>76</v>
      </c>
      <c r="P29" s="42" t="s">
        <v>75</v>
      </c>
      <c r="Q29" s="42" t="s">
        <v>74</v>
      </c>
      <c r="U29" s="91">
        <v>3.5</v>
      </c>
    </row>
    <row r="30" spans="1:21" ht="18" customHeight="1" x14ac:dyDescent="0.25">
      <c r="A30" s="11"/>
      <c r="B30" s="18"/>
      <c r="C30" s="18"/>
      <c r="D30" s="11"/>
      <c r="E30" s="18"/>
      <c r="F30" s="26" t="s">
        <v>103</v>
      </c>
      <c r="G30" s="26" t="s">
        <v>4</v>
      </c>
      <c r="H30" s="26" t="s">
        <v>104</v>
      </c>
      <c r="J30" s="140"/>
      <c r="K30" s="42" t="s">
        <v>67</v>
      </c>
      <c r="L30" s="42" t="s">
        <v>68</v>
      </c>
      <c r="M30" s="42" t="s">
        <v>69</v>
      </c>
      <c r="N30" s="42" t="s">
        <v>70</v>
      </c>
      <c r="O30" s="42" t="s">
        <v>71</v>
      </c>
      <c r="P30" s="42" t="s">
        <v>72</v>
      </c>
      <c r="Q30" s="42" t="s">
        <v>73</v>
      </c>
      <c r="U30" s="91">
        <v>3</v>
      </c>
    </row>
    <row r="31" spans="1:21" ht="18" customHeight="1" x14ac:dyDescent="0.25">
      <c r="A31" s="12" t="s">
        <v>41</v>
      </c>
      <c r="B31" s="18"/>
      <c r="C31" s="18"/>
      <c r="D31" s="11"/>
      <c r="E31" s="18"/>
      <c r="F31" s="11"/>
      <c r="G31" s="11"/>
      <c r="H31" s="11"/>
      <c r="J31" s="11"/>
      <c r="K31" s="11"/>
      <c r="L31" s="11"/>
      <c r="M31" s="11"/>
      <c r="N31" s="11"/>
      <c r="O31" s="11"/>
      <c r="P31" s="11"/>
      <c r="Q31" s="11"/>
      <c r="U31" s="91">
        <v>2.5</v>
      </c>
    </row>
    <row r="32" spans="1:21" ht="18" customHeight="1" x14ac:dyDescent="0.25">
      <c r="A32" s="23" t="s">
        <v>7</v>
      </c>
      <c r="B32" s="124">
        <f>BZW_monatlich_DR!B32</f>
        <v>0</v>
      </c>
      <c r="C32" s="124" t="str">
        <f>BZW_monatlich_DR!C32</f>
        <v xml:space="preserve">Höhe: </v>
      </c>
      <c r="D32" s="11"/>
      <c r="E32" s="18" t="s">
        <v>57</v>
      </c>
      <c r="F32" s="37">
        <f>G32*0.85</f>
        <v>0</v>
      </c>
      <c r="G32" s="68">
        <f>BZW_monatlich_DR!G32</f>
        <v>0</v>
      </c>
      <c r="H32" s="36">
        <f>G32*1.15</f>
        <v>0</v>
      </c>
      <c r="J32" s="12" t="s">
        <v>42</v>
      </c>
      <c r="K32" s="11"/>
      <c r="L32" s="11"/>
      <c r="M32" s="11"/>
      <c r="N32" s="11"/>
      <c r="O32" s="11"/>
      <c r="P32" s="11"/>
      <c r="Q32" s="11"/>
      <c r="U32" s="91">
        <v>2</v>
      </c>
    </row>
    <row r="33" spans="1:21" ht="18" customHeight="1" x14ac:dyDescent="0.25">
      <c r="A33" s="11" t="s">
        <v>8</v>
      </c>
      <c r="B33" s="125">
        <f>BZW_monatlich_DR!B33</f>
        <v>0</v>
      </c>
      <c r="C33" s="117"/>
      <c r="D33" s="11"/>
      <c r="E33" s="18" t="s">
        <v>58</v>
      </c>
      <c r="F33" s="37" t="e">
        <f>G33*0.85</f>
        <v>#VALUE!</v>
      </c>
      <c r="G33" s="68" t="str">
        <f>BZW_monatlich_DR!G33</f>
        <v/>
      </c>
      <c r="H33" s="36" t="e">
        <f>G33*1.15</f>
        <v>#VALUE!</v>
      </c>
      <c r="J33" s="43" t="s">
        <v>113</v>
      </c>
      <c r="K33" s="44" t="s">
        <v>114</v>
      </c>
      <c r="L33" s="43" t="s">
        <v>114</v>
      </c>
      <c r="M33" s="44" t="s">
        <v>115</v>
      </c>
      <c r="N33" s="43" t="s">
        <v>116</v>
      </c>
      <c r="O33" s="44" t="s">
        <v>117</v>
      </c>
      <c r="P33" s="43" t="s">
        <v>117</v>
      </c>
      <c r="Q33" s="43" t="s">
        <v>118</v>
      </c>
      <c r="R33" s="1"/>
      <c r="U33" s="91">
        <v>1.5</v>
      </c>
    </row>
    <row r="34" spans="1:21" ht="18" customHeight="1" x14ac:dyDescent="0.25">
      <c r="A34" s="11"/>
      <c r="B34" s="11"/>
      <c r="C34" s="11"/>
      <c r="D34" s="11"/>
      <c r="E34" s="27"/>
      <c r="F34" s="26" t="s">
        <v>103</v>
      </c>
      <c r="G34" s="26" t="s">
        <v>4</v>
      </c>
      <c r="H34" s="26" t="s">
        <v>104</v>
      </c>
      <c r="I34" s="1"/>
      <c r="J34" s="92"/>
      <c r="K34" s="93"/>
      <c r="L34" s="94" t="str">
        <f>IF(K34="","",K34)</f>
        <v/>
      </c>
      <c r="M34" s="93"/>
      <c r="N34" s="95"/>
      <c r="O34" s="93"/>
      <c r="P34" s="94" t="str">
        <f>IF(O34="","",O34)</f>
        <v/>
      </c>
      <c r="Q34" s="92"/>
      <c r="R34" s="1"/>
      <c r="U34" s="91">
        <v>1</v>
      </c>
    </row>
    <row r="35" spans="1:21" ht="18" customHeight="1" x14ac:dyDescent="0.25">
      <c r="A35" s="11"/>
      <c r="B35" s="11"/>
      <c r="C35" s="11"/>
      <c r="D35" s="11"/>
      <c r="E35" s="11"/>
      <c r="F35" s="26"/>
      <c r="G35" s="26"/>
      <c r="H35" s="26"/>
      <c r="J35" s="155" t="str">
        <f>CONCATENATE("Δ1: ",J34-K34)</f>
        <v>Δ1: 0</v>
      </c>
      <c r="K35" s="156"/>
      <c r="L35" s="155" t="str">
        <f>CONCATENATE("Δ2: ",K34-M34)</f>
        <v>Δ2: 0</v>
      </c>
      <c r="M35" s="156"/>
      <c r="N35" s="155" t="str">
        <f>CONCATENATE("Δ3: ",N34-O34)</f>
        <v>Δ3: 0</v>
      </c>
      <c r="O35" s="156"/>
      <c r="P35" s="155" t="str">
        <f>CONCATENATE("Δ4: ",O34-Q34)</f>
        <v>Δ4: 0</v>
      </c>
      <c r="Q35" s="155"/>
      <c r="R35" s="1"/>
      <c r="U35" s="91">
        <v>0.5</v>
      </c>
    </row>
    <row r="36" spans="1:21" ht="18" customHeight="1" x14ac:dyDescent="0.25">
      <c r="A36" s="12" t="s">
        <v>59</v>
      </c>
      <c r="B36" s="11"/>
      <c r="C36" s="11"/>
      <c r="D36" s="11"/>
      <c r="E36" s="11"/>
      <c r="F36" s="26"/>
      <c r="G36" s="26"/>
      <c r="H36" s="26"/>
      <c r="J36" s="137" t="str">
        <f>CONCATENATE("Status Δ1:  ",IF(AND(J34="",K34=""),"",IF(P15&gt;0,IF(OR(J34-K34&lt;P15*0.85,J34-K34&gt;P15*1.15),"nicht O.K.","O.K."),IF(OR(J34-K34&gt;P15*0.85,J34-K34&lt;P15*1.15),"nicht O.K.","O.K."))))</f>
        <v xml:space="preserve">Status Δ1:  </v>
      </c>
      <c r="K36" s="138"/>
      <c r="L36" s="137" t="str">
        <f>CONCATENATE("Status Δ2:  ",IF(AND(K34="",M34=""),"",IF(P18&gt;0,IF(OR(K34-M34&lt;P18*0.85,K34-M34&gt;P18*1.15),"nicht O.K.","O.K."),IF(OR(K34-M34&gt;P18*0.85,K34-M34&lt;P18*1.15),"nicht O.K.","O.K."))))</f>
        <v xml:space="preserve">Status Δ2:  </v>
      </c>
      <c r="M36" s="138"/>
      <c r="N36" s="137" t="str">
        <f>CONCATENATE("Status Δ3:  ",IF(AND(N34="",O34=""),"",IF(P21&gt;0,IF(OR(N34-O34&lt;P21*0.85,N34-O34&gt;P21*1.15),"nicht O.K.","O.K."),IF(OR(N34-O34&gt;P21*0.85,N34-O34&lt;P21*1.15),"nicht O.K.","O.K."))))</f>
        <v xml:space="preserve">Status Δ3:  </v>
      </c>
      <c r="O36" s="138"/>
      <c r="P36" s="137" t="str">
        <f>CONCATENATE("Status Δ4:  ",IF(AND(O34="",Q34=""),"",IF(P24&gt;0,IF(OR(O34-Q34&lt;P24*0.85,O34-Q34&gt;P24*1.15),"nicht O.K.","O.K."),IF(OR(O34-Q34&gt;P24*0.85,O34-Q34&lt;P24*1.15),"nicht O.K.","O.K."))))</f>
        <v xml:space="preserve">Status Δ4:  </v>
      </c>
      <c r="Q36" s="137"/>
      <c r="R36" s="1"/>
      <c r="U36" s="91">
        <v>0</v>
      </c>
    </row>
    <row r="37" spans="1:21" ht="18" customHeight="1" x14ac:dyDescent="0.25">
      <c r="A37" s="11"/>
      <c r="B37" s="11"/>
      <c r="C37" s="28" t="s">
        <v>53</v>
      </c>
      <c r="D37" s="11"/>
      <c r="E37" s="11"/>
      <c r="F37" s="26"/>
      <c r="G37" s="26"/>
      <c r="H37" s="26"/>
      <c r="J37" s="38"/>
      <c r="K37" s="11"/>
      <c r="L37" s="11"/>
      <c r="M37" s="11"/>
      <c r="N37" s="11"/>
      <c r="O37" s="11"/>
      <c r="P37" s="11"/>
      <c r="Q37" s="11"/>
    </row>
    <row r="38" spans="1:21" ht="18" customHeight="1" x14ac:dyDescent="0.25">
      <c r="A38" s="11"/>
      <c r="B38" s="11"/>
      <c r="C38" s="28" t="s">
        <v>52</v>
      </c>
      <c r="D38" s="11"/>
      <c r="E38" s="11"/>
      <c r="F38" s="26"/>
      <c r="G38" s="26"/>
      <c r="H38" s="26"/>
      <c r="J38" s="7" t="s">
        <v>36</v>
      </c>
      <c r="K38" s="11"/>
      <c r="L38" s="11"/>
      <c r="M38" s="11"/>
      <c r="N38" s="11"/>
      <c r="O38" s="11"/>
      <c r="P38" s="11"/>
      <c r="Q38" s="11"/>
    </row>
    <row r="39" spans="1:21" ht="18" customHeight="1" x14ac:dyDescent="0.25">
      <c r="A39" s="11"/>
      <c r="B39" s="11"/>
      <c r="C39" s="28" t="s">
        <v>47</v>
      </c>
      <c r="D39" s="11"/>
      <c r="E39" s="11"/>
      <c r="F39" s="26"/>
      <c r="G39" s="26"/>
      <c r="H39" s="26"/>
      <c r="J39" s="11"/>
      <c r="K39" s="11"/>
      <c r="L39" s="11"/>
      <c r="M39" s="11"/>
      <c r="N39" s="11"/>
      <c r="O39" s="11"/>
      <c r="P39" s="11"/>
      <c r="Q39" s="11"/>
    </row>
    <row r="40" spans="1:21" ht="18" customHeight="1" x14ac:dyDescent="0.25">
      <c r="A40" s="11"/>
      <c r="B40" s="11"/>
      <c r="C40" s="11"/>
      <c r="D40" s="11"/>
      <c r="E40" s="11"/>
      <c r="F40" s="11"/>
      <c r="G40" s="11"/>
      <c r="H40" s="11"/>
      <c r="J40" s="11" t="s">
        <v>147</v>
      </c>
      <c r="K40" s="11"/>
      <c r="L40" s="107"/>
      <c r="M40" s="107"/>
      <c r="N40" s="11"/>
      <c r="O40" s="11"/>
      <c r="P40" s="11"/>
      <c r="Q40" s="11"/>
    </row>
    <row r="41" spans="1:21" ht="18" customHeight="1" x14ac:dyDescent="0.25">
      <c r="A41" s="12" t="s">
        <v>42</v>
      </c>
      <c r="B41" s="11"/>
      <c r="C41" s="11"/>
      <c r="D41" s="11"/>
      <c r="E41" s="11"/>
      <c r="F41" s="11"/>
      <c r="G41" s="11"/>
      <c r="H41" s="11"/>
      <c r="J41" s="47" t="s">
        <v>112</v>
      </c>
      <c r="K41" s="11"/>
      <c r="L41" s="122" t="s">
        <v>151</v>
      </c>
      <c r="M41" s="122" t="s">
        <v>152</v>
      </c>
      <c r="N41" s="11"/>
      <c r="O41" s="11"/>
      <c r="P41" s="11"/>
      <c r="Q41" s="11"/>
    </row>
    <row r="42" spans="1:21" ht="18" customHeight="1" x14ac:dyDescent="0.25">
      <c r="A42" s="29" t="s">
        <v>43</v>
      </c>
      <c r="B42" s="29" t="s">
        <v>14</v>
      </c>
      <c r="C42" s="29" t="s">
        <v>48</v>
      </c>
      <c r="D42" s="29" t="s">
        <v>49</v>
      </c>
      <c r="E42" s="29" t="s">
        <v>50</v>
      </c>
      <c r="F42" s="29" t="s">
        <v>51</v>
      </c>
      <c r="G42" s="29" t="s">
        <v>38</v>
      </c>
      <c r="H42" s="29" t="s">
        <v>15</v>
      </c>
      <c r="J42" s="11"/>
      <c r="K42" s="11"/>
      <c r="L42" s="11"/>
      <c r="M42" s="11"/>
      <c r="N42" s="11"/>
      <c r="O42" s="11"/>
      <c r="P42" s="11"/>
      <c r="Q42" s="11"/>
    </row>
    <row r="43" spans="1:21" ht="18" customHeight="1" x14ac:dyDescent="0.25">
      <c r="A43" s="30" t="s">
        <v>44</v>
      </c>
      <c r="B43" s="30"/>
      <c r="C43" s="30"/>
      <c r="D43" s="30"/>
      <c r="E43" s="30"/>
      <c r="F43" s="30"/>
      <c r="G43" s="32" t="str">
        <f>IF(C43&lt;&gt;"",ABS(C43-E43)/SQRT((D43^2+F43^2)/2),"")</f>
        <v/>
      </c>
      <c r="H43" s="34" t="str">
        <f>IF(AND(B43="",C43="",D43="",E43="",F43=""),"",IF(OR(B43&lt;$F$24,B43&gt;$H$24,G43&lt;$F$25,G43&gt;$H$25),"nicht O.K.","O.K."))</f>
        <v/>
      </c>
      <c r="J43" s="11"/>
      <c r="K43" s="11"/>
      <c r="L43" s="11"/>
      <c r="M43" s="11"/>
      <c r="N43" s="11"/>
      <c r="O43" s="11"/>
      <c r="P43" s="11"/>
      <c r="Q43" s="11"/>
    </row>
    <row r="44" spans="1:21" ht="18" customHeight="1" x14ac:dyDescent="0.25">
      <c r="A44" s="30" t="s">
        <v>45</v>
      </c>
      <c r="B44" s="30"/>
      <c r="C44" s="30"/>
      <c r="D44" s="30"/>
      <c r="E44" s="30"/>
      <c r="F44" s="30"/>
      <c r="G44" s="32" t="str">
        <f>IF(C44&lt;&gt;"",ABS(C44-E44)/SQRT((D44^2+F44^2)/2),"")</f>
        <v/>
      </c>
      <c r="H44" s="34" t="str">
        <f>IF(AND(B44="",C44="",D44="",E44="",F44=""),"",IF(OR(B44&lt;$F$28,B44&gt;$H$28,G44&lt;$F$29,G44&gt;$H$29),"nicht O.K.","O.K."))</f>
        <v/>
      </c>
      <c r="J44" s="157"/>
      <c r="K44" s="157"/>
      <c r="L44" s="11"/>
      <c r="M44" s="48"/>
      <c r="N44" s="11"/>
      <c r="O44" s="109"/>
      <c r="P44" s="109"/>
      <c r="Q44" s="109"/>
    </row>
    <row r="45" spans="1:21" ht="18" customHeight="1" x14ac:dyDescent="0.25">
      <c r="A45" s="31" t="s">
        <v>46</v>
      </c>
      <c r="B45" s="31"/>
      <c r="C45" s="31"/>
      <c r="D45" s="31"/>
      <c r="E45" s="31"/>
      <c r="F45" s="31"/>
      <c r="G45" s="33" t="str">
        <f>IF(C45&lt;&gt;"",ABS(C45-E45)/SQRT((D45^2+F45^2)/2),"")</f>
        <v/>
      </c>
      <c r="H45" s="35" t="str">
        <f>IF(AND(B45="",C45="",D45="",E45="",F45=""),"",IF(OR(B45&lt;$F$32,B45&gt;$H$32,G45&lt;$F$33,G45&gt;$H$33),"nicht O.K.","O.K."))</f>
        <v/>
      </c>
      <c r="J45" s="143" t="s">
        <v>149</v>
      </c>
      <c r="K45" s="143"/>
      <c r="L45" s="11"/>
      <c r="M45" s="116" t="s">
        <v>148</v>
      </c>
      <c r="N45" s="11"/>
      <c r="O45" s="143" t="s">
        <v>16</v>
      </c>
      <c r="P45" s="143"/>
      <c r="Q45" s="143"/>
    </row>
    <row r="46" spans="1:21" ht="18" customHeight="1" x14ac:dyDescent="0.25">
      <c r="A46" s="11"/>
      <c r="B46" s="11"/>
      <c r="C46" s="11"/>
      <c r="D46" s="11"/>
      <c r="E46" s="11"/>
      <c r="F46" s="11"/>
      <c r="G46" s="11"/>
      <c r="H46" s="11"/>
      <c r="J46" s="38"/>
      <c r="K46" s="38"/>
      <c r="L46" s="38"/>
      <c r="M46" s="38"/>
      <c r="N46" s="38"/>
      <c r="O46" s="38"/>
      <c r="P46" s="38"/>
      <c r="Q46" s="38"/>
    </row>
    <row r="47" spans="1:21" ht="18" customHeight="1" x14ac:dyDescent="0.25"/>
    <row r="48" spans="1:21" ht="18" customHeight="1" x14ac:dyDescent="0.25"/>
    <row r="49" ht="18" customHeight="1" x14ac:dyDescent="0.25"/>
    <row r="50" ht="18" customHeight="1" x14ac:dyDescent="0.25"/>
    <row r="51" ht="18" customHeight="1" x14ac:dyDescent="0.25"/>
    <row r="52" ht="18" customHeight="1" x14ac:dyDescent="0.25"/>
    <row r="53" ht="18" customHeight="1" x14ac:dyDescent="0.25"/>
    <row r="54" ht="18" customHeight="1" x14ac:dyDescent="0.25"/>
    <row r="55" ht="18" customHeight="1" x14ac:dyDescent="0.25"/>
    <row r="56" ht="18" customHeight="1" x14ac:dyDescent="0.25"/>
    <row r="57" ht="18" customHeight="1" x14ac:dyDescent="0.25"/>
    <row r="58" ht="18" customHeight="1" x14ac:dyDescent="0.25"/>
    <row r="59" ht="18" customHeight="1" x14ac:dyDescent="0.25"/>
    <row r="60" ht="18" customHeight="1" x14ac:dyDescent="0.25"/>
    <row r="61" ht="18" customHeight="1" x14ac:dyDescent="0.25"/>
    <row r="62" ht="18" customHeight="1" x14ac:dyDescent="0.25"/>
    <row r="63" ht="18" customHeight="1" x14ac:dyDescent="0.25"/>
    <row r="64" ht="18" customHeight="1" x14ac:dyDescent="0.25"/>
    <row r="65" ht="18" customHeight="1" x14ac:dyDescent="0.25"/>
    <row r="66" ht="18" customHeight="1" x14ac:dyDescent="0.25"/>
    <row r="67" ht="18" customHeight="1" x14ac:dyDescent="0.25"/>
    <row r="68" ht="18" customHeight="1" x14ac:dyDescent="0.25"/>
    <row r="69" ht="18" customHeight="1" x14ac:dyDescent="0.25"/>
    <row r="70" ht="18" customHeight="1" x14ac:dyDescent="0.25"/>
    <row r="71" ht="18" customHeight="1" x14ac:dyDescent="0.25"/>
    <row r="72" ht="18" customHeight="1" x14ac:dyDescent="0.25"/>
    <row r="73" ht="18" customHeight="1" x14ac:dyDescent="0.25"/>
    <row r="74" ht="18" customHeight="1" x14ac:dyDescent="0.25"/>
    <row r="75" ht="18" customHeight="1" x14ac:dyDescent="0.25"/>
    <row r="76" ht="18" customHeight="1" x14ac:dyDescent="0.25"/>
    <row r="77" ht="18" customHeight="1" x14ac:dyDescent="0.25"/>
    <row r="78" ht="18" customHeight="1" x14ac:dyDescent="0.25"/>
    <row r="79" ht="18" customHeight="1" x14ac:dyDescent="0.25"/>
    <row r="80" ht="18" customHeight="1" x14ac:dyDescent="0.25"/>
    <row r="81" ht="18" customHeight="1" x14ac:dyDescent="0.25"/>
    <row r="82" ht="18" customHeight="1" x14ac:dyDescent="0.25"/>
    <row r="83" ht="18" customHeight="1" x14ac:dyDescent="0.25"/>
    <row r="84" ht="18" customHeight="1" x14ac:dyDescent="0.25"/>
    <row r="85" ht="18" customHeight="1" x14ac:dyDescent="0.25"/>
    <row r="86" ht="18" customHeight="1" x14ac:dyDescent="0.25"/>
    <row r="87" ht="18" customHeight="1" x14ac:dyDescent="0.25"/>
    <row r="88" ht="18" customHeight="1" x14ac:dyDescent="0.25"/>
    <row r="89" ht="18" customHeight="1" x14ac:dyDescent="0.25"/>
    <row r="90" ht="18" customHeight="1" x14ac:dyDescent="0.25"/>
    <row r="91" ht="18" customHeight="1" x14ac:dyDescent="0.25"/>
    <row r="92" ht="18" customHeight="1" x14ac:dyDescent="0.25"/>
    <row r="93" ht="18" customHeight="1" x14ac:dyDescent="0.25"/>
    <row r="94" ht="18" customHeight="1" x14ac:dyDescent="0.25"/>
    <row r="95" ht="18" customHeight="1" x14ac:dyDescent="0.25"/>
    <row r="96" ht="18" customHeight="1" x14ac:dyDescent="0.25"/>
    <row r="97" ht="18" customHeight="1" x14ac:dyDescent="0.25"/>
    <row r="98" ht="18" customHeight="1" x14ac:dyDescent="0.25"/>
    <row r="99" ht="18" customHeight="1" x14ac:dyDescent="0.25"/>
    <row r="100" ht="18" customHeight="1" x14ac:dyDescent="0.25"/>
    <row r="101" ht="18" customHeight="1" x14ac:dyDescent="0.25"/>
    <row r="102" ht="18" customHeight="1" x14ac:dyDescent="0.25"/>
    <row r="103" ht="18" customHeight="1" x14ac:dyDescent="0.25"/>
    <row r="104" ht="18" customHeight="1" x14ac:dyDescent="0.25"/>
    <row r="105" ht="18" customHeight="1" x14ac:dyDescent="0.25"/>
    <row r="106" ht="18" customHeight="1" x14ac:dyDescent="0.25"/>
    <row r="107" ht="18" customHeight="1" x14ac:dyDescent="0.25"/>
    <row r="108" ht="18" customHeight="1" x14ac:dyDescent="0.25"/>
    <row r="109" ht="18" customHeight="1" x14ac:dyDescent="0.25"/>
    <row r="110" ht="18" customHeight="1" x14ac:dyDescent="0.25"/>
    <row r="111" ht="18" customHeight="1" x14ac:dyDescent="0.25"/>
    <row r="112" ht="18" customHeight="1" x14ac:dyDescent="0.25"/>
    <row r="113" ht="18" customHeight="1" x14ac:dyDescent="0.25"/>
    <row r="114" ht="18" customHeight="1" x14ac:dyDescent="0.25"/>
    <row r="115" ht="18" customHeight="1" x14ac:dyDescent="0.25"/>
    <row r="116" ht="18" customHeight="1" x14ac:dyDescent="0.25"/>
    <row r="117" ht="18" customHeight="1" x14ac:dyDescent="0.25"/>
    <row r="118" ht="18" customHeight="1" x14ac:dyDescent="0.25"/>
    <row r="119" ht="18" customHeight="1" x14ac:dyDescent="0.25"/>
    <row r="120" ht="18" customHeight="1" x14ac:dyDescent="0.25"/>
    <row r="121" ht="18" customHeight="1" x14ac:dyDescent="0.25"/>
    <row r="122" ht="18" customHeight="1" x14ac:dyDescent="0.25"/>
    <row r="123" ht="18" customHeight="1" x14ac:dyDescent="0.25"/>
    <row r="124" ht="18" customHeight="1" x14ac:dyDescent="0.25"/>
    <row r="125" ht="18" customHeight="1" x14ac:dyDescent="0.25"/>
    <row r="126" ht="18" customHeight="1" x14ac:dyDescent="0.25"/>
    <row r="127" ht="18" customHeight="1" x14ac:dyDescent="0.25"/>
    <row r="128" ht="18" customHeight="1" x14ac:dyDescent="0.25"/>
    <row r="129" ht="18" customHeight="1" x14ac:dyDescent="0.25"/>
    <row r="130" ht="18" customHeight="1" x14ac:dyDescent="0.25"/>
    <row r="131" ht="18" customHeight="1" x14ac:dyDescent="0.25"/>
    <row r="132" ht="18" customHeight="1" x14ac:dyDescent="0.25"/>
    <row r="133" ht="18" customHeight="1" x14ac:dyDescent="0.25"/>
    <row r="134" ht="18" customHeight="1" x14ac:dyDescent="0.25"/>
    <row r="135" ht="18" customHeight="1" x14ac:dyDescent="0.25"/>
    <row r="136" ht="18" customHeight="1" x14ac:dyDescent="0.25"/>
    <row r="137" ht="18" customHeight="1" x14ac:dyDescent="0.25"/>
    <row r="138" ht="18" customHeight="1" x14ac:dyDescent="0.25"/>
    <row r="139" ht="18" customHeight="1" x14ac:dyDescent="0.25"/>
    <row r="140" ht="18" customHeight="1" x14ac:dyDescent="0.25"/>
    <row r="141" ht="18" customHeight="1" x14ac:dyDescent="0.25"/>
    <row r="142" ht="18" customHeight="1" x14ac:dyDescent="0.25"/>
    <row r="143" ht="18" customHeight="1" x14ac:dyDescent="0.25"/>
    <row r="144" ht="18" customHeight="1" x14ac:dyDescent="0.25"/>
    <row r="145" ht="18" customHeight="1" x14ac:dyDescent="0.25"/>
    <row r="146" ht="18" customHeight="1" x14ac:dyDescent="0.25"/>
    <row r="147" ht="18" customHeight="1" x14ac:dyDescent="0.25"/>
    <row r="148" ht="18" customHeight="1" x14ac:dyDescent="0.25"/>
    <row r="149" ht="18" customHeight="1" x14ac:dyDescent="0.25"/>
    <row r="150" ht="18" customHeight="1" x14ac:dyDescent="0.25"/>
    <row r="151" ht="18" customHeight="1" x14ac:dyDescent="0.25"/>
    <row r="152" ht="18" customHeight="1" x14ac:dyDescent="0.25"/>
    <row r="153" ht="18" customHeight="1" x14ac:dyDescent="0.25"/>
    <row r="154" ht="18" customHeight="1" x14ac:dyDescent="0.25"/>
    <row r="155" ht="18" customHeight="1" x14ac:dyDescent="0.25"/>
    <row r="156" ht="18" customHeight="1" x14ac:dyDescent="0.25"/>
    <row r="157" ht="18" customHeight="1" x14ac:dyDescent="0.25"/>
    <row r="158" ht="18" customHeight="1" x14ac:dyDescent="0.25"/>
    <row r="159" ht="18" customHeight="1" x14ac:dyDescent="0.25"/>
    <row r="160" ht="18" customHeight="1" x14ac:dyDescent="0.25"/>
    <row r="161" ht="18" customHeight="1" x14ac:dyDescent="0.25"/>
    <row r="162" ht="18" customHeight="1" x14ac:dyDescent="0.25"/>
    <row r="163" ht="18" customHeight="1" x14ac:dyDescent="0.25"/>
    <row r="164" ht="18" customHeight="1" x14ac:dyDescent="0.25"/>
    <row r="165" ht="18" customHeight="1" x14ac:dyDescent="0.25"/>
    <row r="166" ht="18" customHeight="1" x14ac:dyDescent="0.25"/>
    <row r="167" ht="18" customHeight="1" x14ac:dyDescent="0.25"/>
    <row r="168" ht="18" customHeight="1" x14ac:dyDescent="0.25"/>
    <row r="169" ht="18" customHeight="1" x14ac:dyDescent="0.25"/>
    <row r="170" ht="18" customHeight="1" x14ac:dyDescent="0.25"/>
    <row r="171" ht="18" customHeight="1" x14ac:dyDescent="0.25"/>
    <row r="172" ht="18" customHeight="1" x14ac:dyDescent="0.25"/>
    <row r="173" ht="18" customHeight="1" x14ac:dyDescent="0.25"/>
    <row r="174" ht="18" customHeight="1" x14ac:dyDescent="0.25"/>
    <row r="175" ht="18" customHeight="1" x14ac:dyDescent="0.25"/>
    <row r="176" ht="18" customHeight="1" x14ac:dyDescent="0.25"/>
    <row r="177" ht="18" customHeight="1" x14ac:dyDescent="0.25"/>
    <row r="178" ht="18" customHeight="1" x14ac:dyDescent="0.25"/>
    <row r="179" ht="18" customHeight="1" x14ac:dyDescent="0.25"/>
    <row r="180" ht="18" customHeight="1" x14ac:dyDescent="0.25"/>
    <row r="181" ht="18" customHeight="1" x14ac:dyDescent="0.25"/>
    <row r="182" ht="18" customHeight="1" x14ac:dyDescent="0.25"/>
    <row r="183" ht="18" customHeight="1" x14ac:dyDescent="0.25"/>
    <row r="184" ht="18" customHeight="1" x14ac:dyDescent="0.25"/>
    <row r="185" ht="18" customHeight="1" x14ac:dyDescent="0.25"/>
    <row r="186" ht="18" customHeight="1" x14ac:dyDescent="0.25"/>
    <row r="187" ht="18" customHeight="1" x14ac:dyDescent="0.25"/>
    <row r="188" ht="18" customHeight="1" x14ac:dyDescent="0.25"/>
    <row r="189" ht="18" customHeight="1" x14ac:dyDescent="0.25"/>
    <row r="190" ht="18" customHeight="1" x14ac:dyDescent="0.25"/>
    <row r="191" ht="18" customHeight="1" x14ac:dyDescent="0.25"/>
    <row r="192" ht="18" customHeight="1" x14ac:dyDescent="0.25"/>
    <row r="193" ht="18" customHeight="1" x14ac:dyDescent="0.25"/>
    <row r="194" ht="18" customHeight="1" x14ac:dyDescent="0.25"/>
    <row r="195" ht="18" customHeight="1" x14ac:dyDescent="0.25"/>
  </sheetData>
  <sheetProtection algorithmName="SHA-512" hashValue="2SdwJKr12hEW3CXkuw/nMcCxvP5OcMp/pRP5oTxoHCg84dOTwYTnEoHON/EIJ2K7g911k1CqeVrIl1hslnzHmw==" saltValue="GLZUBP7SRNlLtHKvO50slQ==" spinCount="100000" sheet="1" selectLockedCells="1"/>
  <mergeCells count="24">
    <mergeCell ref="J45:K45"/>
    <mergeCell ref="O45:Q45"/>
    <mergeCell ref="C8:D8"/>
    <mergeCell ref="G8:H8"/>
    <mergeCell ref="L8:M8"/>
    <mergeCell ref="P8:Q8"/>
    <mergeCell ref="J29:J30"/>
    <mergeCell ref="J35:K35"/>
    <mergeCell ref="L35:M35"/>
    <mergeCell ref="N35:O35"/>
    <mergeCell ref="P35:Q35"/>
    <mergeCell ref="J36:K36"/>
    <mergeCell ref="L36:M36"/>
    <mergeCell ref="N36:O36"/>
    <mergeCell ref="P36:Q36"/>
    <mergeCell ref="J44:K44"/>
    <mergeCell ref="C5:H5"/>
    <mergeCell ref="L5:Q5"/>
    <mergeCell ref="C6:H6"/>
    <mergeCell ref="L6:Q6"/>
    <mergeCell ref="C7:D7"/>
    <mergeCell ref="G7:H7"/>
    <mergeCell ref="L7:M7"/>
    <mergeCell ref="P7:Q7"/>
  </mergeCells>
  <conditionalFormatting sqref="C12">
    <cfRule type="cellIs" dxfId="124" priority="24" operator="equal">
      <formula>"Nein"</formula>
    </cfRule>
    <cfRule type="cellIs" dxfId="123" priority="25" operator="equal">
      <formula>"Ja"</formula>
    </cfRule>
  </conditionalFormatting>
  <conditionalFormatting sqref="L40:M40">
    <cfRule type="cellIs" dxfId="122" priority="22" operator="lessThan">
      <formula>2.5</formula>
    </cfRule>
    <cfRule type="cellIs" dxfId="121" priority="23" operator="between">
      <formula>2.5</formula>
      <formula>5</formula>
    </cfRule>
  </conditionalFormatting>
  <conditionalFormatting sqref="B43">
    <cfRule type="cellIs" dxfId="120" priority="20" operator="notBetween">
      <formula>$F$24</formula>
      <formula>$H$24</formula>
    </cfRule>
    <cfRule type="cellIs" dxfId="119" priority="21" operator="between">
      <formula>$F$24</formula>
      <formula>$H$24</formula>
    </cfRule>
  </conditionalFormatting>
  <conditionalFormatting sqref="G43">
    <cfRule type="cellIs" dxfId="118" priority="18" operator="notBetween">
      <formula>$F$25</formula>
      <formula>$H$25</formula>
    </cfRule>
    <cfRule type="cellIs" dxfId="117" priority="19" operator="between">
      <formula>$F$25</formula>
      <formula>$H$25</formula>
    </cfRule>
  </conditionalFormatting>
  <conditionalFormatting sqref="B44">
    <cfRule type="cellIs" dxfId="116" priority="16" operator="notBetween">
      <formula>$F$28</formula>
      <formula>$H$28</formula>
    </cfRule>
    <cfRule type="cellIs" dxfId="115" priority="17" operator="between">
      <formula>$F$28</formula>
      <formula>$H$28</formula>
    </cfRule>
  </conditionalFormatting>
  <conditionalFormatting sqref="B45">
    <cfRule type="cellIs" dxfId="114" priority="14" operator="notBetween">
      <formula>$F$32</formula>
      <formula>$H$32</formula>
    </cfRule>
    <cfRule type="cellIs" dxfId="113" priority="15" operator="between">
      <formula>$F$32</formula>
      <formula>$H$32</formula>
    </cfRule>
  </conditionalFormatting>
  <conditionalFormatting sqref="G44">
    <cfRule type="cellIs" dxfId="112" priority="12" operator="notBetween">
      <formula>$F$29</formula>
      <formula>$H$29</formula>
    </cfRule>
    <cfRule type="cellIs" dxfId="111" priority="13" operator="between">
      <formula>$F$29</formula>
      <formula>$H$29</formula>
    </cfRule>
  </conditionalFormatting>
  <conditionalFormatting sqref="G45">
    <cfRule type="cellIs" dxfId="110" priority="10" operator="notBetween">
      <formula>$F$33</formula>
      <formula>$H$33</formula>
    </cfRule>
    <cfRule type="cellIs" dxfId="109" priority="11" operator="between">
      <formula>$F$33</formula>
      <formula>$H$33</formula>
    </cfRule>
  </conditionalFormatting>
  <conditionalFormatting sqref="J35:K35">
    <cfRule type="expression" dxfId="108" priority="8">
      <formula>$J$36="Status Δ1:  :-("</formula>
    </cfRule>
    <cfRule type="expression" dxfId="107" priority="9">
      <formula>$J$36="Status Δ1:  :-)"</formula>
    </cfRule>
  </conditionalFormatting>
  <conditionalFormatting sqref="L35:M35">
    <cfRule type="expression" dxfId="106" priority="4">
      <formula>$L$36="Status Δ2:  :-("</formula>
    </cfRule>
    <cfRule type="expression" dxfId="105" priority="7">
      <formula>$L$36="Status Δ2:  :-)"</formula>
    </cfRule>
  </conditionalFormatting>
  <conditionalFormatting sqref="N35:O35">
    <cfRule type="expression" dxfId="104" priority="3">
      <formula>$N$36="Status Δ3:  :-("</formula>
    </cfRule>
    <cfRule type="expression" dxfId="103" priority="6">
      <formula>$N$36="Status Δ3:  :-)"</formula>
    </cfRule>
  </conditionalFormatting>
  <conditionalFormatting sqref="P35:Q35">
    <cfRule type="expression" dxfId="102" priority="2">
      <formula>$P$36="Status Δ4:  :-("</formula>
    </cfRule>
    <cfRule type="expression" dxfId="101" priority="5">
      <formula>$P$36="Status Δ4:  :-)"</formula>
    </cfRule>
  </conditionalFormatting>
  <conditionalFormatting sqref="B43:F45 C12 J34:K34 M34:O34 Q34 L40:M40">
    <cfRule type="cellIs" dxfId="100" priority="1" operator="equal">
      <formula>""</formula>
    </cfRule>
  </conditionalFormatting>
  <dataValidations count="3">
    <dataValidation type="list" allowBlank="1" showInputMessage="1" showErrorMessage="1" sqref="L40:M40">
      <formula1>$U$26:$U$36</formula1>
    </dataValidation>
    <dataValidation type="list" allowBlank="1" showInputMessage="1" showErrorMessage="1" sqref="C2">
      <formula1>$U$12:$U$23</formula1>
    </dataValidation>
    <dataValidation type="list" allowBlank="1" showInputMessage="1" showErrorMessage="1" sqref="C12">
      <formula1>$U$2:$U$3</formula1>
    </dataValidation>
  </dataValidations>
  <pageMargins left="0.23622047244094491" right="0.23622047244094491" top="0.35433070866141736" bottom="0.15748031496062992" header="0.31496062992125984" footer="0.11811023622047245"/>
  <pageSetup paperSize="9" orientation="portrait" r:id="rId1"/>
  <headerFooter>
    <oddFooter>&amp;L&amp;9&amp;Y© Referenzzentrum Mammographie Münster</oddFooter>
  </headerFooter>
  <drawing r:id="rId2"/>
  <legacyDrawing r:id="rId3"/>
  <oleObjects>
    <mc:AlternateContent xmlns:mc="http://schemas.openxmlformats.org/markup-compatibility/2006">
      <mc:Choice Requires="x14">
        <oleObject progId="Equation.3" shapeId="22529" r:id="rId4">
          <objectPr defaultSize="0" autoPict="0" r:id="rId5">
            <anchor moveWithCells="1">
              <from>
                <xdr:col>0</xdr:col>
                <xdr:colOff>47625</xdr:colOff>
                <xdr:row>36</xdr:row>
                <xdr:rowOff>66675</xdr:rowOff>
              </from>
              <to>
                <xdr:col>1</xdr:col>
                <xdr:colOff>733425</xdr:colOff>
                <xdr:row>39</xdr:row>
                <xdr:rowOff>28575</xdr:rowOff>
              </to>
            </anchor>
          </objectPr>
        </oleObject>
      </mc:Choice>
      <mc:Fallback>
        <oleObject progId="Equation.3" shapeId="22529" r:id="rId4"/>
      </mc:Fallback>
    </mc:AlternateContent>
  </oleObjects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195"/>
  <sheetViews>
    <sheetView workbookViewId="0">
      <selection activeCell="C6" sqref="C6:H6"/>
    </sheetView>
  </sheetViews>
  <sheetFormatPr baseColWidth="10" defaultRowHeight="15" x14ac:dyDescent="0.25"/>
  <cols>
    <col min="1" max="8" width="12.28515625" customWidth="1"/>
    <col min="9" max="9" width="8.7109375" customWidth="1"/>
    <col min="10" max="20" width="12.28515625" customWidth="1"/>
    <col min="21" max="21" width="11.42578125" style="90"/>
  </cols>
  <sheetData>
    <row r="1" spans="1:21" ht="27" customHeight="1" x14ac:dyDescent="0.45">
      <c r="A1" s="4" t="s">
        <v>99</v>
      </c>
      <c r="B1" s="5"/>
      <c r="C1" s="6"/>
      <c r="D1" s="5"/>
      <c r="E1" s="5"/>
      <c r="F1" s="5"/>
      <c r="G1" s="5"/>
      <c r="H1" s="5"/>
      <c r="J1" s="4" t="s">
        <v>99</v>
      </c>
      <c r="K1" s="5"/>
      <c r="L1" s="6"/>
      <c r="M1" s="5"/>
      <c r="N1" s="5"/>
      <c r="O1" s="5"/>
      <c r="P1" s="5"/>
      <c r="Q1" s="5"/>
    </row>
    <row r="2" spans="1:21" ht="18" customHeight="1" x14ac:dyDescent="0.4">
      <c r="A2" s="7" t="s">
        <v>122</v>
      </c>
      <c r="B2" s="7" t="s">
        <v>121</v>
      </c>
      <c r="C2" s="8" t="s">
        <v>133</v>
      </c>
      <c r="D2" s="9" t="s">
        <v>123</v>
      </c>
      <c r="E2" s="111">
        <v>2015</v>
      </c>
      <c r="F2" s="5"/>
      <c r="G2" s="5"/>
      <c r="H2" s="5"/>
      <c r="J2" s="7" t="s">
        <v>125</v>
      </c>
      <c r="K2" s="7" t="s">
        <v>121</v>
      </c>
      <c r="L2" s="50" t="str">
        <f>C2</f>
        <v>September</v>
      </c>
      <c r="M2" s="9" t="s">
        <v>123</v>
      </c>
      <c r="N2" s="51">
        <f>E2</f>
        <v>2015</v>
      </c>
      <c r="O2" s="5"/>
      <c r="P2" s="5"/>
      <c r="Q2" s="5"/>
      <c r="U2" s="90" t="s">
        <v>18</v>
      </c>
    </row>
    <row r="3" spans="1:21" ht="17.100000000000001" customHeight="1" x14ac:dyDescent="0.25">
      <c r="A3" s="11"/>
      <c r="B3" s="11"/>
      <c r="C3" s="11"/>
      <c r="D3" s="11"/>
      <c r="E3" s="11"/>
      <c r="F3" s="11"/>
      <c r="G3" s="11"/>
      <c r="H3" s="11"/>
      <c r="J3" s="11"/>
      <c r="K3" s="11"/>
      <c r="L3" s="11"/>
      <c r="M3" s="11"/>
      <c r="N3" s="11"/>
      <c r="O3" s="11"/>
      <c r="P3" s="11"/>
      <c r="Q3" s="11"/>
      <c r="U3" s="90" t="s">
        <v>19</v>
      </c>
    </row>
    <row r="4" spans="1:21" ht="17.100000000000001" customHeight="1" x14ac:dyDescent="0.25">
      <c r="A4" s="12" t="s">
        <v>0</v>
      </c>
      <c r="B4" s="11"/>
      <c r="C4" s="13"/>
      <c r="D4" s="13"/>
      <c r="E4" s="14"/>
      <c r="F4" s="15"/>
      <c r="G4" s="14"/>
      <c r="H4" s="14"/>
      <c r="J4" s="12" t="s">
        <v>0</v>
      </c>
      <c r="K4" s="11"/>
      <c r="L4" s="13"/>
      <c r="M4" s="13"/>
      <c r="N4" s="14"/>
      <c r="O4" s="15"/>
      <c r="P4" s="14"/>
      <c r="Q4" s="14"/>
    </row>
    <row r="5" spans="1:21" ht="17.100000000000001" customHeight="1" x14ac:dyDescent="0.25">
      <c r="A5" s="11" t="s">
        <v>32</v>
      </c>
      <c r="B5" s="11"/>
      <c r="C5" s="133" t="str">
        <f>IF(BZW_monatlich_DR!C5="","",BZW_monatlich_DR!C5)</f>
        <v/>
      </c>
      <c r="D5" s="133"/>
      <c r="E5" s="133"/>
      <c r="F5" s="133"/>
      <c r="G5" s="133"/>
      <c r="H5" s="133"/>
      <c r="I5" s="38"/>
      <c r="J5" s="11" t="s">
        <v>32</v>
      </c>
      <c r="K5" s="11"/>
      <c r="L5" s="133" t="str">
        <f>IF(C5="","",C5)</f>
        <v/>
      </c>
      <c r="M5" s="133"/>
      <c r="N5" s="133"/>
      <c r="O5" s="133"/>
      <c r="P5" s="133"/>
      <c r="Q5" s="133"/>
      <c r="U5" s="106" t="s">
        <v>21</v>
      </c>
    </row>
    <row r="6" spans="1:21" ht="17.100000000000001" customHeight="1" x14ac:dyDescent="0.25">
      <c r="A6" s="11" t="s">
        <v>154</v>
      </c>
      <c r="B6" s="11"/>
      <c r="C6" s="134">
        <f>BZW_monatlich_DR!C6</f>
        <v>0</v>
      </c>
      <c r="D6" s="134"/>
      <c r="E6" s="134"/>
      <c r="F6" s="134"/>
      <c r="G6" s="134"/>
      <c r="H6" s="134"/>
      <c r="J6" s="11" t="s">
        <v>154</v>
      </c>
      <c r="K6" s="11"/>
      <c r="L6" s="133">
        <f>IF(C6="","",C6)</f>
        <v>0</v>
      </c>
      <c r="M6" s="133"/>
      <c r="N6" s="133"/>
      <c r="O6" s="133"/>
      <c r="P6" s="133"/>
      <c r="Q6" s="133"/>
      <c r="U6" s="106" t="s">
        <v>20</v>
      </c>
    </row>
    <row r="7" spans="1:21" ht="17.100000000000001" customHeight="1" x14ac:dyDescent="0.25">
      <c r="A7" s="11" t="s">
        <v>2</v>
      </c>
      <c r="B7" s="11"/>
      <c r="C7" s="134" t="str">
        <f>IF(BZW_monatlich_DR!C7="","",BZW_monatlich_DR!C7)</f>
        <v/>
      </c>
      <c r="D7" s="134"/>
      <c r="E7" s="14"/>
      <c r="F7" s="18" t="s">
        <v>3</v>
      </c>
      <c r="G7" s="134" t="str">
        <f>IF(BZW_monatlich_DR!G7="","",BZW_monatlich_DR!G7)</f>
        <v/>
      </c>
      <c r="H7" s="134"/>
      <c r="I7" s="38"/>
      <c r="J7" s="11" t="s">
        <v>2</v>
      </c>
      <c r="K7" s="11"/>
      <c r="L7" s="134" t="str">
        <f>IF(C7="","",C7)</f>
        <v/>
      </c>
      <c r="M7" s="134"/>
      <c r="N7" s="14"/>
      <c r="O7" s="18" t="s">
        <v>3</v>
      </c>
      <c r="P7" s="134" t="str">
        <f>IF(G7="","",G7)</f>
        <v/>
      </c>
      <c r="Q7" s="134"/>
      <c r="U7" s="106" t="s">
        <v>22</v>
      </c>
    </row>
    <row r="8" spans="1:21" ht="17.100000000000001" customHeight="1" x14ac:dyDescent="0.25">
      <c r="A8" s="11" t="s">
        <v>30</v>
      </c>
      <c r="B8" s="11"/>
      <c r="C8" s="134" t="str">
        <f>IF(BZW_monatlich_DR!C8="","",BZW_monatlich_DR!C8)</f>
        <v/>
      </c>
      <c r="D8" s="134"/>
      <c r="E8" s="14"/>
      <c r="F8" s="19" t="s">
        <v>31</v>
      </c>
      <c r="G8" s="134" t="str">
        <f>IF(BZW_monatlich_DR!G8="","",BZW_monatlich_DR!G8)</f>
        <v/>
      </c>
      <c r="H8" s="134"/>
      <c r="I8" s="38"/>
      <c r="J8" s="11" t="s">
        <v>30</v>
      </c>
      <c r="K8" s="11"/>
      <c r="L8" s="134" t="str">
        <f>IF(C8="","",C8)</f>
        <v/>
      </c>
      <c r="M8" s="134"/>
      <c r="N8" s="14"/>
      <c r="O8" s="19" t="s">
        <v>31</v>
      </c>
      <c r="P8" s="134" t="str">
        <f>IF(G8="","",G8)</f>
        <v/>
      </c>
      <c r="Q8" s="134"/>
      <c r="U8" s="106" t="s">
        <v>24</v>
      </c>
    </row>
    <row r="9" spans="1:21" ht="17.100000000000001" customHeight="1" x14ac:dyDescent="0.25">
      <c r="A9" s="11"/>
      <c r="B9" s="14"/>
      <c r="C9" s="14"/>
      <c r="D9" s="14"/>
      <c r="E9" s="11"/>
      <c r="F9" s="11"/>
      <c r="G9" s="11"/>
      <c r="H9" s="20"/>
      <c r="J9" s="11"/>
      <c r="K9" s="11"/>
      <c r="L9" s="11"/>
      <c r="M9" s="11"/>
      <c r="N9" s="11"/>
      <c r="O9" s="11"/>
      <c r="P9" s="11"/>
      <c r="Q9" s="11"/>
      <c r="U9" s="106" t="s">
        <v>23</v>
      </c>
    </row>
    <row r="10" spans="1:21" ht="17.100000000000001" customHeight="1" x14ac:dyDescent="0.25">
      <c r="A10" s="7" t="s">
        <v>35</v>
      </c>
      <c r="B10" s="11"/>
      <c r="C10" s="11"/>
      <c r="D10" s="11"/>
      <c r="E10" s="11"/>
      <c r="F10" s="11"/>
      <c r="G10" s="11"/>
      <c r="H10" s="11"/>
      <c r="J10" s="11"/>
      <c r="K10" s="11"/>
      <c r="L10" s="11"/>
      <c r="M10" s="11"/>
      <c r="N10" s="11"/>
      <c r="O10" s="11"/>
      <c r="P10" s="11"/>
      <c r="Q10" s="11"/>
      <c r="U10" s="106" t="s">
        <v>25</v>
      </c>
    </row>
    <row r="11" spans="1:21" ht="17.100000000000001" customHeight="1" x14ac:dyDescent="0.25">
      <c r="A11" s="11"/>
      <c r="B11" s="11"/>
      <c r="C11" s="11"/>
      <c r="D11" s="11"/>
      <c r="E11" s="11"/>
      <c r="F11" s="11"/>
      <c r="G11" s="11"/>
      <c r="H11" s="11"/>
      <c r="J11" s="7" t="s">
        <v>37</v>
      </c>
      <c r="K11" s="11"/>
      <c r="L11" s="11"/>
      <c r="M11" s="11"/>
      <c r="N11" s="11"/>
      <c r="O11" s="11"/>
      <c r="P11" s="11"/>
      <c r="Q11" s="11"/>
    </row>
    <row r="12" spans="1:21" ht="17.100000000000001" customHeight="1" x14ac:dyDescent="0.25">
      <c r="A12" s="11" t="s">
        <v>145</v>
      </c>
      <c r="B12" s="11"/>
      <c r="C12" s="109"/>
      <c r="D12" s="16"/>
      <c r="E12" s="11"/>
      <c r="F12" s="11"/>
      <c r="G12" s="11"/>
      <c r="H12" s="11"/>
      <c r="J12" s="11"/>
      <c r="K12" s="11"/>
      <c r="L12" s="11"/>
      <c r="M12" s="11"/>
      <c r="N12" s="11"/>
      <c r="O12" s="11"/>
      <c r="P12" s="11"/>
      <c r="Q12" s="11"/>
      <c r="U12" s="90" t="s">
        <v>124</v>
      </c>
    </row>
    <row r="13" spans="1:21" ht="17.100000000000001" customHeight="1" x14ac:dyDescent="0.25">
      <c r="A13" s="22" t="s">
        <v>142</v>
      </c>
      <c r="B13" s="11"/>
      <c r="C13" s="11"/>
      <c r="D13" s="11"/>
      <c r="E13" s="11"/>
      <c r="F13" s="11"/>
      <c r="G13" s="11"/>
      <c r="H13" s="11"/>
      <c r="J13" s="12" t="s">
        <v>26</v>
      </c>
      <c r="K13" s="11"/>
      <c r="L13" s="11"/>
      <c r="M13" s="11"/>
      <c r="N13" s="11"/>
      <c r="O13" s="12" t="s">
        <v>28</v>
      </c>
      <c r="P13" s="11"/>
      <c r="Q13" s="11"/>
      <c r="U13" s="90" t="s">
        <v>127</v>
      </c>
    </row>
    <row r="14" spans="1:21" ht="17.100000000000001" customHeight="1" x14ac:dyDescent="0.25">
      <c r="A14" s="11"/>
      <c r="B14" s="11"/>
      <c r="C14" s="11"/>
      <c r="D14" s="11"/>
      <c r="E14" s="11"/>
      <c r="F14" s="11"/>
      <c r="G14" s="11"/>
      <c r="H14" s="11"/>
      <c r="J14" s="23" t="s">
        <v>5</v>
      </c>
      <c r="K14" s="11"/>
      <c r="L14" s="120" t="str">
        <f>IF(BZW_monatlich_DR!L14="","",BZW_monatlich_DR!L14)</f>
        <v/>
      </c>
      <c r="M14" s="110"/>
      <c r="N14" s="11"/>
      <c r="O14" s="11" t="s">
        <v>61</v>
      </c>
      <c r="P14" s="11"/>
      <c r="Q14" s="11"/>
      <c r="U14" s="90" t="s">
        <v>128</v>
      </c>
    </row>
    <row r="15" spans="1:21" ht="17.100000000000001" customHeight="1" x14ac:dyDescent="0.25">
      <c r="A15" s="7" t="s">
        <v>34</v>
      </c>
      <c r="B15" s="11"/>
      <c r="C15" s="23"/>
      <c r="D15" s="14"/>
      <c r="E15" s="11"/>
      <c r="F15" s="11"/>
      <c r="G15" s="11"/>
      <c r="H15" s="11"/>
      <c r="J15" s="11" t="s">
        <v>9</v>
      </c>
      <c r="K15" s="11"/>
      <c r="L15" s="120" t="str">
        <f>IF(BZW_monatlich_DR!L15="","",BZW_monatlich_DR!L15)</f>
        <v/>
      </c>
      <c r="M15" s="110"/>
      <c r="N15" s="11"/>
      <c r="O15" s="37">
        <f>P15*0.85</f>
        <v>0</v>
      </c>
      <c r="P15" s="68">
        <f>BZW_monatlich_DR!P15</f>
        <v>0</v>
      </c>
      <c r="Q15" s="36">
        <f>P15*1.15</f>
        <v>0</v>
      </c>
      <c r="U15" s="90" t="s">
        <v>129</v>
      </c>
    </row>
    <row r="16" spans="1:21" ht="17.100000000000001" customHeight="1" x14ac:dyDescent="0.25">
      <c r="A16" s="11"/>
      <c r="B16" s="11"/>
      <c r="C16" s="11"/>
      <c r="D16" s="11"/>
      <c r="E16" s="11"/>
      <c r="F16" s="11"/>
      <c r="G16" s="11"/>
      <c r="H16" s="11"/>
      <c r="J16" s="23" t="s">
        <v>7</v>
      </c>
      <c r="K16" s="11"/>
      <c r="L16" s="120" t="str">
        <f>IF(BZW_monatlich_DR!L16="","",BZW_monatlich_DR!L16)</f>
        <v/>
      </c>
      <c r="M16" s="110"/>
      <c r="N16" s="11"/>
      <c r="O16" s="26" t="s">
        <v>103</v>
      </c>
      <c r="P16" s="26" t="s">
        <v>4</v>
      </c>
      <c r="Q16" s="26" t="s">
        <v>104</v>
      </c>
      <c r="U16" s="90" t="s">
        <v>86</v>
      </c>
    </row>
    <row r="17" spans="1:21" ht="18" customHeight="1" x14ac:dyDescent="0.25">
      <c r="A17" s="12" t="s">
        <v>146</v>
      </c>
      <c r="B17" s="11"/>
      <c r="C17" s="14"/>
      <c r="D17" s="14"/>
      <c r="E17" s="11"/>
      <c r="F17" s="11"/>
      <c r="G17" s="14"/>
      <c r="H17" s="14"/>
      <c r="I17" s="1"/>
      <c r="J17" s="11" t="s">
        <v>57</v>
      </c>
      <c r="K17" s="11"/>
      <c r="L17" s="120" t="str">
        <f>IF(BZW_monatlich_DR!L17="","",BZW_monatlich_DR!L17)</f>
        <v/>
      </c>
      <c r="M17" s="110"/>
      <c r="N17" s="11"/>
      <c r="O17" s="38" t="s">
        <v>62</v>
      </c>
      <c r="P17" s="38"/>
      <c r="Q17" s="38"/>
      <c r="U17" s="90" t="s">
        <v>130</v>
      </c>
    </row>
    <row r="18" spans="1:21" ht="18" customHeight="1" x14ac:dyDescent="0.25">
      <c r="A18" s="23" t="s">
        <v>5</v>
      </c>
      <c r="B18" s="11"/>
      <c r="C18" s="120" t="str">
        <f>IF(BZW_monatlich_DR!C18="","",BZW_monatlich_DR!C18)</f>
        <v/>
      </c>
      <c r="D18" s="103"/>
      <c r="E18" s="11"/>
      <c r="F18" s="14" t="s">
        <v>27</v>
      </c>
      <c r="G18" s="120" t="str">
        <f>IF(BZW_monatlich_DR!G18="","",BZW_monatlich_DR!G18)</f>
        <v/>
      </c>
      <c r="H18" s="103"/>
      <c r="J18" s="11" t="s">
        <v>8</v>
      </c>
      <c r="K18" s="11"/>
      <c r="L18" s="120" t="str">
        <f>IF(BZW_monatlich_DR!L18="","",BZW_monatlich_DR!L18)</f>
        <v/>
      </c>
      <c r="M18" s="110"/>
      <c r="N18" s="11"/>
      <c r="O18" s="37">
        <f>P18*0.85</f>
        <v>0</v>
      </c>
      <c r="P18" s="68">
        <f>BZW_monatlich_DR!P18</f>
        <v>0</v>
      </c>
      <c r="Q18" s="36">
        <f>P18*1.15</f>
        <v>0</v>
      </c>
      <c r="U18" s="90" t="s">
        <v>131</v>
      </c>
    </row>
    <row r="19" spans="1:21" ht="18" customHeight="1" x14ac:dyDescent="0.25">
      <c r="A19" s="11" t="s">
        <v>120</v>
      </c>
      <c r="B19" s="11"/>
      <c r="C19" s="119" t="str">
        <f>IF(BZW_monatlich_DR!C19="","",BZW_monatlich_DR!C19)</f>
        <v/>
      </c>
      <c r="D19" s="104"/>
      <c r="E19" s="11"/>
      <c r="F19" s="14" t="s">
        <v>119</v>
      </c>
      <c r="G19" s="120" t="str">
        <f>IF(BZW_monatlich_DR!G19="","",BZW_monatlich_DR!G19)</f>
        <v/>
      </c>
      <c r="H19" s="24"/>
      <c r="J19" s="14" t="s">
        <v>27</v>
      </c>
      <c r="K19" s="11"/>
      <c r="L19" s="120" t="str">
        <f>IF(BZW_monatlich_DR!L19="","",BZW_monatlich_DR!L19)</f>
        <v/>
      </c>
      <c r="M19" s="110"/>
      <c r="N19" s="11"/>
      <c r="O19" s="26" t="s">
        <v>103</v>
      </c>
      <c r="P19" s="26" t="s">
        <v>4</v>
      </c>
      <c r="Q19" s="26" t="s">
        <v>104</v>
      </c>
      <c r="U19" s="90" t="s">
        <v>132</v>
      </c>
    </row>
    <row r="20" spans="1:21" ht="18" customHeight="1" x14ac:dyDescent="0.25">
      <c r="A20" s="11" t="s">
        <v>9</v>
      </c>
      <c r="B20" s="11"/>
      <c r="C20" s="119" t="str">
        <f>IF(BZW_monatlich_DR!C20="","",BZW_monatlich_DR!C20)</f>
        <v/>
      </c>
      <c r="D20" s="104"/>
      <c r="E20" s="11"/>
      <c r="F20" s="11" t="s">
        <v>56</v>
      </c>
      <c r="G20" s="120" t="str">
        <f>IF(BZW_monatlich_DR!G20="","",BZW_monatlich_DR!G20)</f>
        <v/>
      </c>
      <c r="H20" s="24"/>
      <c r="J20" s="14" t="s">
        <v>106</v>
      </c>
      <c r="K20" s="11"/>
      <c r="L20" s="120" t="str">
        <f>IF(BZW_monatlich_DR!L20="","",BZW_monatlich_DR!L20)</f>
        <v/>
      </c>
      <c r="M20" s="110" t="str">
        <f>IF(BZW_monatlich_DR!M20="","",BZW_monatlich_DR!M20)</f>
        <v/>
      </c>
      <c r="N20" s="11"/>
      <c r="O20" s="38" t="s">
        <v>63</v>
      </c>
      <c r="P20" s="38"/>
      <c r="Q20" s="38"/>
      <c r="U20" s="90" t="s">
        <v>133</v>
      </c>
    </row>
    <row r="21" spans="1:21" ht="18" customHeight="1" x14ac:dyDescent="0.25">
      <c r="A21" s="22" t="s">
        <v>102</v>
      </c>
      <c r="B21" s="11"/>
      <c r="C21" s="11"/>
      <c r="D21" s="11"/>
      <c r="E21" s="11"/>
      <c r="F21" s="11"/>
      <c r="G21" s="11"/>
      <c r="H21" s="11"/>
      <c r="J21" s="11" t="s">
        <v>56</v>
      </c>
      <c r="K21" s="11"/>
      <c r="L21" s="120" t="str">
        <f>IF(BZW_monatlich_DR!L21="","",BZW_monatlich_DR!L21)</f>
        <v/>
      </c>
      <c r="M21" s="110"/>
      <c r="N21" s="11"/>
      <c r="O21" s="37">
        <f>P21*0.85</f>
        <v>0</v>
      </c>
      <c r="P21" s="68">
        <f>BZW_monatlich_DR!P21</f>
        <v>0</v>
      </c>
      <c r="Q21" s="36">
        <f>P21*1.15</f>
        <v>0</v>
      </c>
      <c r="U21" s="90" t="s">
        <v>134</v>
      </c>
    </row>
    <row r="22" spans="1:21" ht="18" customHeight="1" x14ac:dyDescent="0.25">
      <c r="A22" s="22"/>
      <c r="B22" s="11"/>
      <c r="C22" s="11"/>
      <c r="D22" s="11"/>
      <c r="E22" s="11"/>
      <c r="F22" s="11"/>
      <c r="G22" s="11"/>
      <c r="H22" s="11"/>
      <c r="J22" s="39" t="s">
        <v>143</v>
      </c>
      <c r="K22" s="11"/>
      <c r="L22" s="11"/>
      <c r="M22" s="11"/>
      <c r="N22" s="11"/>
      <c r="O22" s="26" t="s">
        <v>103</v>
      </c>
      <c r="P22" s="26" t="s">
        <v>4</v>
      </c>
      <c r="Q22" s="26" t="s">
        <v>104</v>
      </c>
      <c r="U22" s="90" t="s">
        <v>136</v>
      </c>
    </row>
    <row r="23" spans="1:21" ht="18" customHeight="1" x14ac:dyDescent="0.25">
      <c r="A23" s="12" t="s">
        <v>39</v>
      </c>
      <c r="B23" s="11"/>
      <c r="C23" s="11"/>
      <c r="D23" s="11"/>
      <c r="E23" s="11"/>
      <c r="F23" s="11"/>
      <c r="G23" s="11"/>
      <c r="H23" s="11"/>
      <c r="J23" s="11"/>
      <c r="K23" s="11"/>
      <c r="L23" s="11"/>
      <c r="M23" s="11"/>
      <c r="N23" s="11"/>
      <c r="O23" s="38" t="s">
        <v>80</v>
      </c>
      <c r="P23" s="38"/>
      <c r="Q23" s="38"/>
      <c r="U23" s="90" t="s">
        <v>135</v>
      </c>
    </row>
    <row r="24" spans="1:21" ht="18" customHeight="1" x14ac:dyDescent="0.25">
      <c r="A24" s="23" t="s">
        <v>7</v>
      </c>
      <c r="B24" s="124">
        <f>BZW_monatlich_DR!B24</f>
        <v>0</v>
      </c>
      <c r="C24" s="124" t="str">
        <f>BZW_monatlich_DR!C24</f>
        <v xml:space="preserve">Höhe: </v>
      </c>
      <c r="D24" s="11"/>
      <c r="E24" s="18" t="s">
        <v>57</v>
      </c>
      <c r="F24" s="37">
        <f>G24*0.85</f>
        <v>0</v>
      </c>
      <c r="G24" s="68">
        <f>BZW_monatlich_DR!G24</f>
        <v>0</v>
      </c>
      <c r="H24" s="36">
        <f>G24*1.15</f>
        <v>0</v>
      </c>
      <c r="J24" s="12" t="s">
        <v>59</v>
      </c>
      <c r="K24" s="11"/>
      <c r="L24" s="11"/>
      <c r="M24" s="11"/>
      <c r="N24" s="11"/>
      <c r="O24" s="37">
        <f>P24*0.85</f>
        <v>0</v>
      </c>
      <c r="P24" s="68">
        <f>BZW_monatlich_DR!P24</f>
        <v>0</v>
      </c>
      <c r="Q24" s="36">
        <f>P24*1.15</f>
        <v>0</v>
      </c>
    </row>
    <row r="25" spans="1:21" ht="18" customHeight="1" x14ac:dyDescent="0.35">
      <c r="A25" s="11" t="s">
        <v>8</v>
      </c>
      <c r="B25" s="125">
        <f>BZW_monatlich_DR!B25</f>
        <v>0</v>
      </c>
      <c r="C25" s="117"/>
      <c r="D25" s="11"/>
      <c r="E25" s="18" t="s">
        <v>58</v>
      </c>
      <c r="F25" s="37" t="e">
        <f>G25*0.85</f>
        <v>#VALUE!</v>
      </c>
      <c r="G25" s="68" t="str">
        <f>BZW_monatlich_DR!G25</f>
        <v/>
      </c>
      <c r="H25" s="36" t="e">
        <f>G25*1.15</f>
        <v>#VALUE!</v>
      </c>
      <c r="J25" s="11" t="s">
        <v>60</v>
      </c>
      <c r="K25" s="11"/>
      <c r="L25" s="11"/>
      <c r="M25" s="11"/>
      <c r="N25" s="11"/>
      <c r="O25" s="26" t="s">
        <v>103</v>
      </c>
      <c r="P25" s="26" t="s">
        <v>4</v>
      </c>
      <c r="Q25" s="26" t="s">
        <v>104</v>
      </c>
    </row>
    <row r="26" spans="1:21" ht="18" customHeight="1" x14ac:dyDescent="0.25">
      <c r="A26" s="11"/>
      <c r="B26" s="18"/>
      <c r="C26" s="18"/>
      <c r="D26" s="11"/>
      <c r="E26" s="18"/>
      <c r="F26" s="26" t="s">
        <v>103</v>
      </c>
      <c r="G26" s="26" t="s">
        <v>4</v>
      </c>
      <c r="H26" s="26" t="s">
        <v>104</v>
      </c>
      <c r="J26" s="11"/>
      <c r="K26" s="11"/>
      <c r="L26" s="11"/>
      <c r="M26" s="11"/>
      <c r="N26" s="11"/>
      <c r="O26" s="11"/>
      <c r="P26" s="11"/>
      <c r="Q26" s="11"/>
      <c r="U26" s="91">
        <v>5</v>
      </c>
    </row>
    <row r="27" spans="1:21" ht="18" customHeight="1" x14ac:dyDescent="0.25">
      <c r="A27" s="12" t="s">
        <v>40</v>
      </c>
      <c r="B27" s="18"/>
      <c r="C27" s="18"/>
      <c r="D27" s="11"/>
      <c r="E27" s="18"/>
      <c r="F27" s="11"/>
      <c r="G27" s="11"/>
      <c r="H27" s="11"/>
      <c r="J27" s="11"/>
      <c r="K27" s="11"/>
      <c r="L27" s="11"/>
      <c r="M27" s="11"/>
      <c r="N27" s="11"/>
      <c r="O27" s="11"/>
      <c r="P27" s="11"/>
      <c r="Q27" s="11"/>
      <c r="U27" s="91">
        <v>4.5</v>
      </c>
    </row>
    <row r="28" spans="1:21" ht="18" customHeight="1" x14ac:dyDescent="0.25">
      <c r="A28" s="23" t="s">
        <v>7</v>
      </c>
      <c r="B28" s="124">
        <f>BZW_monatlich_DR!B28</f>
        <v>0</v>
      </c>
      <c r="C28" s="124" t="str">
        <f>BZW_monatlich_DR!C28</f>
        <v xml:space="preserve">Höhe: </v>
      </c>
      <c r="D28" s="11"/>
      <c r="E28" s="18" t="s">
        <v>57</v>
      </c>
      <c r="F28" s="37">
        <f>G28*0.85</f>
        <v>0</v>
      </c>
      <c r="G28" s="68">
        <f>BZW_monatlich_DR!G28</f>
        <v>0</v>
      </c>
      <c r="H28" s="36">
        <f>G28*1.15</f>
        <v>0</v>
      </c>
      <c r="J28" s="12" t="s">
        <v>64</v>
      </c>
      <c r="K28" s="11"/>
      <c r="L28" s="11"/>
      <c r="M28" s="11"/>
      <c r="N28" s="11"/>
      <c r="O28" s="11"/>
      <c r="P28" s="40"/>
      <c r="Q28" s="41"/>
      <c r="U28" s="91">
        <v>4</v>
      </c>
    </row>
    <row r="29" spans="1:21" ht="18" customHeight="1" x14ac:dyDescent="0.25">
      <c r="A29" s="11" t="s">
        <v>8</v>
      </c>
      <c r="B29" s="125">
        <f>BZW_monatlich_DR!B29</f>
        <v>0</v>
      </c>
      <c r="C29" s="117"/>
      <c r="D29" s="11"/>
      <c r="E29" s="18" t="s">
        <v>58</v>
      </c>
      <c r="F29" s="37" t="e">
        <f>G29*0.85</f>
        <v>#VALUE!</v>
      </c>
      <c r="G29" s="68" t="str">
        <f>BZW_monatlich_DR!G29</f>
        <v/>
      </c>
      <c r="H29" s="36" t="e">
        <f>G29*1.15</f>
        <v>#VALUE!</v>
      </c>
      <c r="J29" s="139" t="s">
        <v>65</v>
      </c>
      <c r="K29" s="42" t="s">
        <v>66</v>
      </c>
      <c r="L29" s="42" t="s">
        <v>79</v>
      </c>
      <c r="M29" s="42" t="s">
        <v>78</v>
      </c>
      <c r="N29" s="42" t="s">
        <v>77</v>
      </c>
      <c r="O29" s="42" t="s">
        <v>76</v>
      </c>
      <c r="P29" s="42" t="s">
        <v>75</v>
      </c>
      <c r="Q29" s="42" t="s">
        <v>74</v>
      </c>
      <c r="U29" s="91">
        <v>3.5</v>
      </c>
    </row>
    <row r="30" spans="1:21" ht="18" customHeight="1" x14ac:dyDescent="0.25">
      <c r="A30" s="11"/>
      <c r="B30" s="18"/>
      <c r="C30" s="18"/>
      <c r="D30" s="11"/>
      <c r="E30" s="18"/>
      <c r="F30" s="26" t="s">
        <v>103</v>
      </c>
      <c r="G30" s="26" t="s">
        <v>4</v>
      </c>
      <c r="H30" s="26" t="s">
        <v>104</v>
      </c>
      <c r="J30" s="140"/>
      <c r="K30" s="42" t="s">
        <v>67</v>
      </c>
      <c r="L30" s="42" t="s">
        <v>68</v>
      </c>
      <c r="M30" s="42" t="s">
        <v>69</v>
      </c>
      <c r="N30" s="42" t="s">
        <v>70</v>
      </c>
      <c r="O30" s="42" t="s">
        <v>71</v>
      </c>
      <c r="P30" s="42" t="s">
        <v>72</v>
      </c>
      <c r="Q30" s="42" t="s">
        <v>73</v>
      </c>
      <c r="U30" s="91">
        <v>3</v>
      </c>
    </row>
    <row r="31" spans="1:21" ht="18" customHeight="1" x14ac:dyDescent="0.25">
      <c r="A31" s="12" t="s">
        <v>41</v>
      </c>
      <c r="B31" s="18"/>
      <c r="C31" s="18"/>
      <c r="D31" s="11"/>
      <c r="E31" s="18"/>
      <c r="F31" s="11"/>
      <c r="G31" s="11"/>
      <c r="H31" s="11"/>
      <c r="J31" s="11"/>
      <c r="K31" s="11"/>
      <c r="L31" s="11"/>
      <c r="M31" s="11"/>
      <c r="N31" s="11"/>
      <c r="O31" s="11"/>
      <c r="P31" s="11"/>
      <c r="Q31" s="11"/>
      <c r="U31" s="91">
        <v>2.5</v>
      </c>
    </row>
    <row r="32" spans="1:21" ht="18" customHeight="1" x14ac:dyDescent="0.25">
      <c r="A32" s="23" t="s">
        <v>7</v>
      </c>
      <c r="B32" s="124">
        <f>BZW_monatlich_DR!B32</f>
        <v>0</v>
      </c>
      <c r="C32" s="124" t="str">
        <f>BZW_monatlich_DR!C32</f>
        <v xml:space="preserve">Höhe: </v>
      </c>
      <c r="D32" s="11"/>
      <c r="E32" s="18" t="s">
        <v>57</v>
      </c>
      <c r="F32" s="37">
        <f>G32*0.85</f>
        <v>0</v>
      </c>
      <c r="G32" s="68">
        <f>BZW_monatlich_DR!G32</f>
        <v>0</v>
      </c>
      <c r="H32" s="36">
        <f>G32*1.15</f>
        <v>0</v>
      </c>
      <c r="J32" s="12" t="s">
        <v>42</v>
      </c>
      <c r="K32" s="11"/>
      <c r="L32" s="11"/>
      <c r="M32" s="11"/>
      <c r="N32" s="11"/>
      <c r="O32" s="11"/>
      <c r="P32" s="11"/>
      <c r="Q32" s="11"/>
      <c r="U32" s="91">
        <v>2</v>
      </c>
    </row>
    <row r="33" spans="1:21" ht="18" customHeight="1" x14ac:dyDescent="0.25">
      <c r="A33" s="11" t="s">
        <v>8</v>
      </c>
      <c r="B33" s="125">
        <f>BZW_monatlich_DR!B33</f>
        <v>0</v>
      </c>
      <c r="C33" s="117"/>
      <c r="D33" s="11"/>
      <c r="E33" s="18" t="s">
        <v>58</v>
      </c>
      <c r="F33" s="37" t="e">
        <f>G33*0.85</f>
        <v>#VALUE!</v>
      </c>
      <c r="G33" s="68" t="str">
        <f>BZW_monatlich_DR!G33</f>
        <v/>
      </c>
      <c r="H33" s="36" t="e">
        <f>G33*1.15</f>
        <v>#VALUE!</v>
      </c>
      <c r="J33" s="43" t="s">
        <v>113</v>
      </c>
      <c r="K33" s="44" t="s">
        <v>114</v>
      </c>
      <c r="L33" s="43" t="s">
        <v>114</v>
      </c>
      <c r="M33" s="44" t="s">
        <v>115</v>
      </c>
      <c r="N33" s="43" t="s">
        <v>116</v>
      </c>
      <c r="O33" s="44" t="s">
        <v>117</v>
      </c>
      <c r="P33" s="43" t="s">
        <v>117</v>
      </c>
      <c r="Q33" s="43" t="s">
        <v>118</v>
      </c>
      <c r="R33" s="1"/>
      <c r="U33" s="91">
        <v>1.5</v>
      </c>
    </row>
    <row r="34" spans="1:21" ht="18" customHeight="1" x14ac:dyDescent="0.25">
      <c r="A34" s="11"/>
      <c r="B34" s="11"/>
      <c r="C34" s="11"/>
      <c r="D34" s="11"/>
      <c r="E34" s="27"/>
      <c r="F34" s="26" t="s">
        <v>103</v>
      </c>
      <c r="G34" s="26" t="s">
        <v>4</v>
      </c>
      <c r="H34" s="26" t="s">
        <v>104</v>
      </c>
      <c r="I34" s="1"/>
      <c r="J34" s="92"/>
      <c r="K34" s="93"/>
      <c r="L34" s="94" t="str">
        <f>IF(K34="","",K34)</f>
        <v/>
      </c>
      <c r="M34" s="93"/>
      <c r="N34" s="95"/>
      <c r="O34" s="93"/>
      <c r="P34" s="94" t="str">
        <f>IF(O34="","",O34)</f>
        <v/>
      </c>
      <c r="Q34" s="92"/>
      <c r="R34" s="1"/>
      <c r="U34" s="91">
        <v>1</v>
      </c>
    </row>
    <row r="35" spans="1:21" ht="18" customHeight="1" x14ac:dyDescent="0.25">
      <c r="A35" s="11"/>
      <c r="B35" s="11"/>
      <c r="C35" s="11"/>
      <c r="D35" s="11"/>
      <c r="E35" s="11"/>
      <c r="F35" s="26"/>
      <c r="G35" s="26"/>
      <c r="H35" s="26"/>
      <c r="J35" s="155" t="str">
        <f>CONCATENATE("Δ1: ",J34-K34)</f>
        <v>Δ1: 0</v>
      </c>
      <c r="K35" s="156"/>
      <c r="L35" s="155" t="str">
        <f>CONCATENATE("Δ2: ",K34-M34)</f>
        <v>Δ2: 0</v>
      </c>
      <c r="M35" s="156"/>
      <c r="N35" s="155" t="str">
        <f>CONCATENATE("Δ3: ",N34-O34)</f>
        <v>Δ3: 0</v>
      </c>
      <c r="O35" s="156"/>
      <c r="P35" s="155" t="str">
        <f>CONCATENATE("Δ4: ",O34-Q34)</f>
        <v>Δ4: 0</v>
      </c>
      <c r="Q35" s="155"/>
      <c r="R35" s="1"/>
      <c r="U35" s="91">
        <v>0.5</v>
      </c>
    </row>
    <row r="36" spans="1:21" ht="18" customHeight="1" x14ac:dyDescent="0.25">
      <c r="A36" s="12" t="s">
        <v>59</v>
      </c>
      <c r="B36" s="11"/>
      <c r="C36" s="11"/>
      <c r="D36" s="11"/>
      <c r="E36" s="11"/>
      <c r="F36" s="26"/>
      <c r="G36" s="26"/>
      <c r="H36" s="26"/>
      <c r="J36" s="137" t="str">
        <f>CONCATENATE("Status Δ1:  ",IF(AND(J34="",K34=""),"",IF(P15&gt;0,IF(OR(J34-K34&lt;P15*0.85,J34-K34&gt;P15*1.15),"nicht O.K.","O.K."),IF(OR(J34-K34&gt;P15*0.85,J34-K34&lt;P15*1.15),"nicht O.K.","O.K."))))</f>
        <v xml:space="preserve">Status Δ1:  </v>
      </c>
      <c r="K36" s="138"/>
      <c r="L36" s="137" t="str">
        <f>CONCATENATE("Status Δ2:  ",IF(AND(K34="",M34=""),"",IF(P18&gt;0,IF(OR(K34-M34&lt;P18*0.85,K34-M34&gt;P18*1.15),"nicht O.K.","O.K."),IF(OR(K34-M34&gt;P18*0.85,K34-M34&lt;P18*1.15),"nicht O.K.","O.K."))))</f>
        <v xml:space="preserve">Status Δ2:  </v>
      </c>
      <c r="M36" s="138"/>
      <c r="N36" s="137" t="str">
        <f>CONCATENATE("Status Δ3:  ",IF(AND(N34="",O34=""),"",IF(P21&gt;0,IF(OR(N34-O34&lt;P21*0.85,N34-O34&gt;P21*1.15),"nicht O.K.","O.K."),IF(OR(N34-O34&gt;P21*0.85,N34-O34&lt;P21*1.15),"nicht O.K.","O.K."))))</f>
        <v xml:space="preserve">Status Δ3:  </v>
      </c>
      <c r="O36" s="138"/>
      <c r="P36" s="137" t="str">
        <f>CONCATENATE("Status Δ4:  ",IF(AND(O34="",Q34=""),"",IF(P24&gt;0,IF(OR(O34-Q34&lt;P24*0.85,O34-Q34&gt;P24*1.15),"nicht O.K.","O.K."),IF(OR(O34-Q34&gt;P24*0.85,O34-Q34&lt;P24*1.15),"nicht O.K.","O.K."))))</f>
        <v xml:space="preserve">Status Δ4:  </v>
      </c>
      <c r="Q36" s="137"/>
      <c r="R36" s="1"/>
      <c r="U36" s="91">
        <v>0</v>
      </c>
    </row>
    <row r="37" spans="1:21" ht="18" customHeight="1" x14ac:dyDescent="0.25">
      <c r="A37" s="11"/>
      <c r="B37" s="11"/>
      <c r="C37" s="28" t="s">
        <v>53</v>
      </c>
      <c r="D37" s="11"/>
      <c r="E37" s="11"/>
      <c r="F37" s="26"/>
      <c r="G37" s="26"/>
      <c r="H37" s="26"/>
      <c r="J37" s="38"/>
      <c r="K37" s="11"/>
      <c r="L37" s="11"/>
      <c r="M37" s="11"/>
      <c r="N37" s="11"/>
      <c r="O37" s="11"/>
      <c r="P37" s="11"/>
      <c r="Q37" s="11"/>
    </row>
    <row r="38" spans="1:21" ht="18" customHeight="1" x14ac:dyDescent="0.25">
      <c r="A38" s="11"/>
      <c r="B38" s="11"/>
      <c r="C38" s="28" t="s">
        <v>52</v>
      </c>
      <c r="D38" s="11"/>
      <c r="E38" s="11"/>
      <c r="F38" s="26"/>
      <c r="G38" s="26"/>
      <c r="H38" s="26"/>
      <c r="J38" s="7" t="s">
        <v>36</v>
      </c>
      <c r="K38" s="11"/>
      <c r="L38" s="11"/>
      <c r="M38" s="11"/>
      <c r="N38" s="11"/>
      <c r="O38" s="11"/>
      <c r="P38" s="11"/>
      <c r="Q38" s="11"/>
    </row>
    <row r="39" spans="1:21" ht="18" customHeight="1" x14ac:dyDescent="0.25">
      <c r="A39" s="11"/>
      <c r="B39" s="11"/>
      <c r="C39" s="28" t="s">
        <v>47</v>
      </c>
      <c r="D39" s="11"/>
      <c r="E39" s="11"/>
      <c r="F39" s="26"/>
      <c r="G39" s="26"/>
      <c r="H39" s="26"/>
      <c r="J39" s="11"/>
      <c r="K39" s="11"/>
      <c r="L39" s="11"/>
      <c r="M39" s="11"/>
      <c r="N39" s="11"/>
      <c r="O39" s="11"/>
      <c r="P39" s="11"/>
      <c r="Q39" s="11"/>
    </row>
    <row r="40" spans="1:21" ht="18" customHeight="1" x14ac:dyDescent="0.25">
      <c r="A40" s="11"/>
      <c r="B40" s="11"/>
      <c r="C40" s="11"/>
      <c r="D40" s="11"/>
      <c r="E40" s="11"/>
      <c r="F40" s="11"/>
      <c r="G40" s="11"/>
      <c r="H40" s="11"/>
      <c r="J40" s="11" t="s">
        <v>101</v>
      </c>
      <c r="K40" s="11"/>
      <c r="L40" s="107"/>
      <c r="M40" s="107"/>
      <c r="N40" s="11"/>
      <c r="O40" s="11"/>
      <c r="P40" s="11"/>
      <c r="Q40" s="11"/>
    </row>
    <row r="41" spans="1:21" ht="18" customHeight="1" x14ac:dyDescent="0.25">
      <c r="A41" s="12" t="s">
        <v>42</v>
      </c>
      <c r="B41" s="11"/>
      <c r="C41" s="11"/>
      <c r="D41" s="11"/>
      <c r="E41" s="11"/>
      <c r="F41" s="11"/>
      <c r="G41" s="11"/>
      <c r="H41" s="11"/>
      <c r="J41" s="47" t="s">
        <v>112</v>
      </c>
      <c r="K41" s="11"/>
      <c r="L41" s="122" t="s">
        <v>151</v>
      </c>
      <c r="M41" s="122" t="s">
        <v>152</v>
      </c>
      <c r="N41" s="11"/>
      <c r="O41" s="11"/>
      <c r="P41" s="11"/>
      <c r="Q41" s="11"/>
    </row>
    <row r="42" spans="1:21" ht="18" customHeight="1" x14ac:dyDescent="0.25">
      <c r="A42" s="29" t="s">
        <v>43</v>
      </c>
      <c r="B42" s="29" t="s">
        <v>14</v>
      </c>
      <c r="C42" s="29" t="s">
        <v>48</v>
      </c>
      <c r="D42" s="29" t="s">
        <v>49</v>
      </c>
      <c r="E42" s="29" t="s">
        <v>50</v>
      </c>
      <c r="F42" s="29" t="s">
        <v>51</v>
      </c>
      <c r="G42" s="29" t="s">
        <v>38</v>
      </c>
      <c r="H42" s="29" t="s">
        <v>15</v>
      </c>
      <c r="J42" s="11"/>
      <c r="K42" s="11"/>
      <c r="L42" s="11"/>
      <c r="M42" s="11"/>
      <c r="N42" s="11"/>
      <c r="O42" s="11"/>
      <c r="P42" s="11"/>
      <c r="Q42" s="11"/>
    </row>
    <row r="43" spans="1:21" ht="18" customHeight="1" x14ac:dyDescent="0.25">
      <c r="A43" s="30" t="s">
        <v>44</v>
      </c>
      <c r="B43" s="30"/>
      <c r="C43" s="30"/>
      <c r="D43" s="30"/>
      <c r="E43" s="30"/>
      <c r="F43" s="30"/>
      <c r="G43" s="32" t="str">
        <f>IF(C43&lt;&gt;"",ABS(C43-E43)/SQRT((D43^2+F43^2)/2),"")</f>
        <v/>
      </c>
      <c r="H43" s="34" t="str">
        <f>IF(AND(B43="",C43="",D43="",E43="",F43=""),"",IF(OR(B43&lt;$F$24,B43&gt;$H$24,G43&lt;$F$25,G43&gt;$H$25),"nicht O.K.","O.K."))</f>
        <v/>
      </c>
      <c r="J43" s="11"/>
      <c r="K43" s="11"/>
      <c r="L43" s="11"/>
      <c r="M43" s="11"/>
      <c r="N43" s="11"/>
      <c r="O43" s="11"/>
      <c r="P43" s="11"/>
      <c r="Q43" s="11"/>
    </row>
    <row r="44" spans="1:21" ht="18" customHeight="1" x14ac:dyDescent="0.25">
      <c r="A44" s="30" t="s">
        <v>45</v>
      </c>
      <c r="B44" s="30"/>
      <c r="C44" s="30"/>
      <c r="D44" s="30"/>
      <c r="E44" s="30"/>
      <c r="F44" s="30"/>
      <c r="G44" s="32" t="str">
        <f>IF(C44&lt;&gt;"",ABS(C44-E44)/SQRT((D44^2+F44^2)/2),"")</f>
        <v/>
      </c>
      <c r="H44" s="34" t="str">
        <f>IF(AND(B44="",C44="",D44="",E44="",F44=""),"",IF(OR(B44&lt;$F$28,B44&gt;$H$28,G44&lt;$F$29,G44&gt;$H$29),"nicht O.K.","O.K."))</f>
        <v/>
      </c>
      <c r="J44" s="157"/>
      <c r="K44" s="157"/>
      <c r="L44" s="11"/>
      <c r="M44" s="48"/>
      <c r="N44" s="11"/>
      <c r="O44" s="109"/>
      <c r="P44" s="109"/>
      <c r="Q44" s="109"/>
    </row>
    <row r="45" spans="1:21" ht="18" customHeight="1" x14ac:dyDescent="0.25">
      <c r="A45" s="31" t="s">
        <v>46</v>
      </c>
      <c r="B45" s="31"/>
      <c r="C45" s="31"/>
      <c r="D45" s="31"/>
      <c r="E45" s="31"/>
      <c r="F45" s="31"/>
      <c r="G45" s="33" t="str">
        <f>IF(C45&lt;&gt;"",ABS(C45-E45)/SQRT((D45^2+F45^2)/2),"")</f>
        <v/>
      </c>
      <c r="H45" s="35" t="str">
        <f>IF(AND(B45="",C45="",D45="",E45="",F45=""),"",IF(OR(B45&lt;$F$32,B45&gt;$H$32,G45&lt;$F$33,G45&gt;$H$33),"nicht O.K.","O.K."))</f>
        <v/>
      </c>
      <c r="J45" s="143" t="s">
        <v>149</v>
      </c>
      <c r="K45" s="143"/>
      <c r="L45" s="11"/>
      <c r="M45" s="116" t="s">
        <v>148</v>
      </c>
      <c r="N45" s="11"/>
      <c r="O45" s="143" t="s">
        <v>16</v>
      </c>
      <c r="P45" s="143"/>
      <c r="Q45" s="143"/>
    </row>
    <row r="46" spans="1:21" ht="18" customHeight="1" x14ac:dyDescent="0.25">
      <c r="A46" s="11"/>
      <c r="B46" s="11"/>
      <c r="C46" s="11"/>
      <c r="D46" s="11"/>
      <c r="E46" s="11"/>
      <c r="F46" s="11"/>
      <c r="G46" s="11"/>
      <c r="H46" s="11"/>
      <c r="J46" s="38"/>
      <c r="K46" s="38"/>
      <c r="L46" s="38"/>
      <c r="M46" s="38"/>
      <c r="N46" s="38"/>
      <c r="O46" s="38"/>
      <c r="P46" s="38"/>
      <c r="Q46" s="38"/>
    </row>
    <row r="47" spans="1:21" ht="18" customHeight="1" x14ac:dyDescent="0.25"/>
    <row r="48" spans="1:21" ht="18" customHeight="1" x14ac:dyDescent="0.25"/>
    <row r="49" ht="18" customHeight="1" x14ac:dyDescent="0.25"/>
    <row r="50" ht="18" customHeight="1" x14ac:dyDescent="0.25"/>
    <row r="51" ht="18" customHeight="1" x14ac:dyDescent="0.25"/>
    <row r="52" ht="18" customHeight="1" x14ac:dyDescent="0.25"/>
    <row r="53" ht="18" customHeight="1" x14ac:dyDescent="0.25"/>
    <row r="54" ht="18" customHeight="1" x14ac:dyDescent="0.25"/>
    <row r="55" ht="18" customHeight="1" x14ac:dyDescent="0.25"/>
    <row r="56" ht="18" customHeight="1" x14ac:dyDescent="0.25"/>
    <row r="57" ht="18" customHeight="1" x14ac:dyDescent="0.25"/>
    <row r="58" ht="18" customHeight="1" x14ac:dyDescent="0.25"/>
    <row r="59" ht="18" customHeight="1" x14ac:dyDescent="0.25"/>
    <row r="60" ht="18" customHeight="1" x14ac:dyDescent="0.25"/>
    <row r="61" ht="18" customHeight="1" x14ac:dyDescent="0.25"/>
    <row r="62" ht="18" customHeight="1" x14ac:dyDescent="0.25"/>
    <row r="63" ht="18" customHeight="1" x14ac:dyDescent="0.25"/>
    <row r="64" ht="18" customHeight="1" x14ac:dyDescent="0.25"/>
    <row r="65" ht="18" customHeight="1" x14ac:dyDescent="0.25"/>
    <row r="66" ht="18" customHeight="1" x14ac:dyDescent="0.25"/>
    <row r="67" ht="18" customHeight="1" x14ac:dyDescent="0.25"/>
    <row r="68" ht="18" customHeight="1" x14ac:dyDescent="0.25"/>
    <row r="69" ht="18" customHeight="1" x14ac:dyDescent="0.25"/>
    <row r="70" ht="18" customHeight="1" x14ac:dyDescent="0.25"/>
    <row r="71" ht="18" customHeight="1" x14ac:dyDescent="0.25"/>
    <row r="72" ht="18" customHeight="1" x14ac:dyDescent="0.25"/>
    <row r="73" ht="18" customHeight="1" x14ac:dyDescent="0.25"/>
    <row r="74" ht="18" customHeight="1" x14ac:dyDescent="0.25"/>
    <row r="75" ht="18" customHeight="1" x14ac:dyDescent="0.25"/>
    <row r="76" ht="18" customHeight="1" x14ac:dyDescent="0.25"/>
    <row r="77" ht="18" customHeight="1" x14ac:dyDescent="0.25"/>
    <row r="78" ht="18" customHeight="1" x14ac:dyDescent="0.25"/>
    <row r="79" ht="18" customHeight="1" x14ac:dyDescent="0.25"/>
    <row r="80" ht="18" customHeight="1" x14ac:dyDescent="0.25"/>
    <row r="81" ht="18" customHeight="1" x14ac:dyDescent="0.25"/>
    <row r="82" ht="18" customHeight="1" x14ac:dyDescent="0.25"/>
    <row r="83" ht="18" customHeight="1" x14ac:dyDescent="0.25"/>
    <row r="84" ht="18" customHeight="1" x14ac:dyDescent="0.25"/>
    <row r="85" ht="18" customHeight="1" x14ac:dyDescent="0.25"/>
    <row r="86" ht="18" customHeight="1" x14ac:dyDescent="0.25"/>
    <row r="87" ht="18" customHeight="1" x14ac:dyDescent="0.25"/>
    <row r="88" ht="18" customHeight="1" x14ac:dyDescent="0.25"/>
    <row r="89" ht="18" customHeight="1" x14ac:dyDescent="0.25"/>
    <row r="90" ht="18" customHeight="1" x14ac:dyDescent="0.25"/>
    <row r="91" ht="18" customHeight="1" x14ac:dyDescent="0.25"/>
    <row r="92" ht="18" customHeight="1" x14ac:dyDescent="0.25"/>
    <row r="93" ht="18" customHeight="1" x14ac:dyDescent="0.25"/>
    <row r="94" ht="18" customHeight="1" x14ac:dyDescent="0.25"/>
    <row r="95" ht="18" customHeight="1" x14ac:dyDescent="0.25"/>
    <row r="96" ht="18" customHeight="1" x14ac:dyDescent="0.25"/>
    <row r="97" ht="18" customHeight="1" x14ac:dyDescent="0.25"/>
    <row r="98" ht="18" customHeight="1" x14ac:dyDescent="0.25"/>
    <row r="99" ht="18" customHeight="1" x14ac:dyDescent="0.25"/>
    <row r="100" ht="18" customHeight="1" x14ac:dyDescent="0.25"/>
    <row r="101" ht="18" customHeight="1" x14ac:dyDescent="0.25"/>
    <row r="102" ht="18" customHeight="1" x14ac:dyDescent="0.25"/>
    <row r="103" ht="18" customHeight="1" x14ac:dyDescent="0.25"/>
    <row r="104" ht="18" customHeight="1" x14ac:dyDescent="0.25"/>
    <row r="105" ht="18" customHeight="1" x14ac:dyDescent="0.25"/>
    <row r="106" ht="18" customHeight="1" x14ac:dyDescent="0.25"/>
    <row r="107" ht="18" customHeight="1" x14ac:dyDescent="0.25"/>
    <row r="108" ht="18" customHeight="1" x14ac:dyDescent="0.25"/>
    <row r="109" ht="18" customHeight="1" x14ac:dyDescent="0.25"/>
    <row r="110" ht="18" customHeight="1" x14ac:dyDescent="0.25"/>
    <row r="111" ht="18" customHeight="1" x14ac:dyDescent="0.25"/>
    <row r="112" ht="18" customHeight="1" x14ac:dyDescent="0.25"/>
    <row r="113" ht="18" customHeight="1" x14ac:dyDescent="0.25"/>
    <row r="114" ht="18" customHeight="1" x14ac:dyDescent="0.25"/>
    <row r="115" ht="18" customHeight="1" x14ac:dyDescent="0.25"/>
    <row r="116" ht="18" customHeight="1" x14ac:dyDescent="0.25"/>
    <row r="117" ht="18" customHeight="1" x14ac:dyDescent="0.25"/>
    <row r="118" ht="18" customHeight="1" x14ac:dyDescent="0.25"/>
    <row r="119" ht="18" customHeight="1" x14ac:dyDescent="0.25"/>
    <row r="120" ht="18" customHeight="1" x14ac:dyDescent="0.25"/>
    <row r="121" ht="18" customHeight="1" x14ac:dyDescent="0.25"/>
    <row r="122" ht="18" customHeight="1" x14ac:dyDescent="0.25"/>
    <row r="123" ht="18" customHeight="1" x14ac:dyDescent="0.25"/>
    <row r="124" ht="18" customHeight="1" x14ac:dyDescent="0.25"/>
    <row r="125" ht="18" customHeight="1" x14ac:dyDescent="0.25"/>
    <row r="126" ht="18" customHeight="1" x14ac:dyDescent="0.25"/>
    <row r="127" ht="18" customHeight="1" x14ac:dyDescent="0.25"/>
    <row r="128" ht="18" customHeight="1" x14ac:dyDescent="0.25"/>
    <row r="129" ht="18" customHeight="1" x14ac:dyDescent="0.25"/>
    <row r="130" ht="18" customHeight="1" x14ac:dyDescent="0.25"/>
    <row r="131" ht="18" customHeight="1" x14ac:dyDescent="0.25"/>
    <row r="132" ht="18" customHeight="1" x14ac:dyDescent="0.25"/>
    <row r="133" ht="18" customHeight="1" x14ac:dyDescent="0.25"/>
    <row r="134" ht="18" customHeight="1" x14ac:dyDescent="0.25"/>
    <row r="135" ht="18" customHeight="1" x14ac:dyDescent="0.25"/>
    <row r="136" ht="18" customHeight="1" x14ac:dyDescent="0.25"/>
    <row r="137" ht="18" customHeight="1" x14ac:dyDescent="0.25"/>
    <row r="138" ht="18" customHeight="1" x14ac:dyDescent="0.25"/>
    <row r="139" ht="18" customHeight="1" x14ac:dyDescent="0.25"/>
    <row r="140" ht="18" customHeight="1" x14ac:dyDescent="0.25"/>
    <row r="141" ht="18" customHeight="1" x14ac:dyDescent="0.25"/>
    <row r="142" ht="18" customHeight="1" x14ac:dyDescent="0.25"/>
    <row r="143" ht="18" customHeight="1" x14ac:dyDescent="0.25"/>
    <row r="144" ht="18" customHeight="1" x14ac:dyDescent="0.25"/>
    <row r="145" ht="18" customHeight="1" x14ac:dyDescent="0.25"/>
    <row r="146" ht="18" customHeight="1" x14ac:dyDescent="0.25"/>
    <row r="147" ht="18" customHeight="1" x14ac:dyDescent="0.25"/>
    <row r="148" ht="18" customHeight="1" x14ac:dyDescent="0.25"/>
    <row r="149" ht="18" customHeight="1" x14ac:dyDescent="0.25"/>
    <row r="150" ht="18" customHeight="1" x14ac:dyDescent="0.25"/>
    <row r="151" ht="18" customHeight="1" x14ac:dyDescent="0.25"/>
    <row r="152" ht="18" customHeight="1" x14ac:dyDescent="0.25"/>
    <row r="153" ht="18" customHeight="1" x14ac:dyDescent="0.25"/>
    <row r="154" ht="18" customHeight="1" x14ac:dyDescent="0.25"/>
    <row r="155" ht="18" customHeight="1" x14ac:dyDescent="0.25"/>
    <row r="156" ht="18" customHeight="1" x14ac:dyDescent="0.25"/>
    <row r="157" ht="18" customHeight="1" x14ac:dyDescent="0.25"/>
    <row r="158" ht="18" customHeight="1" x14ac:dyDescent="0.25"/>
    <row r="159" ht="18" customHeight="1" x14ac:dyDescent="0.25"/>
    <row r="160" ht="18" customHeight="1" x14ac:dyDescent="0.25"/>
    <row r="161" ht="18" customHeight="1" x14ac:dyDescent="0.25"/>
    <row r="162" ht="18" customHeight="1" x14ac:dyDescent="0.25"/>
    <row r="163" ht="18" customHeight="1" x14ac:dyDescent="0.25"/>
    <row r="164" ht="18" customHeight="1" x14ac:dyDescent="0.25"/>
    <row r="165" ht="18" customHeight="1" x14ac:dyDescent="0.25"/>
    <row r="166" ht="18" customHeight="1" x14ac:dyDescent="0.25"/>
    <row r="167" ht="18" customHeight="1" x14ac:dyDescent="0.25"/>
    <row r="168" ht="18" customHeight="1" x14ac:dyDescent="0.25"/>
    <row r="169" ht="18" customHeight="1" x14ac:dyDescent="0.25"/>
    <row r="170" ht="18" customHeight="1" x14ac:dyDescent="0.25"/>
    <row r="171" ht="18" customHeight="1" x14ac:dyDescent="0.25"/>
    <row r="172" ht="18" customHeight="1" x14ac:dyDescent="0.25"/>
    <row r="173" ht="18" customHeight="1" x14ac:dyDescent="0.25"/>
    <row r="174" ht="18" customHeight="1" x14ac:dyDescent="0.25"/>
    <row r="175" ht="18" customHeight="1" x14ac:dyDescent="0.25"/>
    <row r="176" ht="18" customHeight="1" x14ac:dyDescent="0.25"/>
    <row r="177" ht="18" customHeight="1" x14ac:dyDescent="0.25"/>
    <row r="178" ht="18" customHeight="1" x14ac:dyDescent="0.25"/>
    <row r="179" ht="18" customHeight="1" x14ac:dyDescent="0.25"/>
    <row r="180" ht="18" customHeight="1" x14ac:dyDescent="0.25"/>
    <row r="181" ht="18" customHeight="1" x14ac:dyDescent="0.25"/>
    <row r="182" ht="18" customHeight="1" x14ac:dyDescent="0.25"/>
    <row r="183" ht="18" customHeight="1" x14ac:dyDescent="0.25"/>
    <row r="184" ht="18" customHeight="1" x14ac:dyDescent="0.25"/>
    <row r="185" ht="18" customHeight="1" x14ac:dyDescent="0.25"/>
    <row r="186" ht="18" customHeight="1" x14ac:dyDescent="0.25"/>
    <row r="187" ht="18" customHeight="1" x14ac:dyDescent="0.25"/>
    <row r="188" ht="18" customHeight="1" x14ac:dyDescent="0.25"/>
    <row r="189" ht="18" customHeight="1" x14ac:dyDescent="0.25"/>
    <row r="190" ht="18" customHeight="1" x14ac:dyDescent="0.25"/>
    <row r="191" ht="18" customHeight="1" x14ac:dyDescent="0.25"/>
    <row r="192" ht="18" customHeight="1" x14ac:dyDescent="0.25"/>
    <row r="193" ht="18" customHeight="1" x14ac:dyDescent="0.25"/>
    <row r="194" ht="18" customHeight="1" x14ac:dyDescent="0.25"/>
    <row r="195" ht="18" customHeight="1" x14ac:dyDescent="0.25"/>
  </sheetData>
  <sheetProtection algorithmName="SHA-512" hashValue="yEsgXyNS75ivRLSpVLKsOWmSHR4j7E7roiibD/4FQGzYYFLm0AL91FSW0d3eUC+MK0IjF3c64HzDhe1zJt8BqQ==" saltValue="adZnk12Mwn6X2ag/FVtxJg==" spinCount="100000" sheet="1" selectLockedCells="1"/>
  <mergeCells count="24">
    <mergeCell ref="J45:K45"/>
    <mergeCell ref="O45:Q45"/>
    <mergeCell ref="C8:D8"/>
    <mergeCell ref="G8:H8"/>
    <mergeCell ref="L8:M8"/>
    <mergeCell ref="P8:Q8"/>
    <mergeCell ref="J29:J30"/>
    <mergeCell ref="J35:K35"/>
    <mergeCell ref="L35:M35"/>
    <mergeCell ref="N35:O35"/>
    <mergeCell ref="P35:Q35"/>
    <mergeCell ref="J36:K36"/>
    <mergeCell ref="L36:M36"/>
    <mergeCell ref="N36:O36"/>
    <mergeCell ref="P36:Q36"/>
    <mergeCell ref="J44:K44"/>
    <mergeCell ref="C5:H5"/>
    <mergeCell ref="L5:Q5"/>
    <mergeCell ref="C6:H6"/>
    <mergeCell ref="L6:Q6"/>
    <mergeCell ref="C7:D7"/>
    <mergeCell ref="G7:H7"/>
    <mergeCell ref="L7:M7"/>
    <mergeCell ref="P7:Q7"/>
  </mergeCells>
  <conditionalFormatting sqref="C12">
    <cfRule type="cellIs" dxfId="99" priority="24" operator="equal">
      <formula>"Nein"</formula>
    </cfRule>
    <cfRule type="cellIs" dxfId="98" priority="25" operator="equal">
      <formula>"Ja"</formula>
    </cfRule>
  </conditionalFormatting>
  <conditionalFormatting sqref="L40:M40">
    <cfRule type="cellIs" dxfId="97" priority="22" operator="lessThan">
      <formula>2.5</formula>
    </cfRule>
    <cfRule type="cellIs" dxfId="96" priority="23" operator="between">
      <formula>2.5</formula>
      <formula>5</formula>
    </cfRule>
  </conditionalFormatting>
  <conditionalFormatting sqref="B43">
    <cfRule type="cellIs" dxfId="95" priority="20" operator="notBetween">
      <formula>$F$24</formula>
      <formula>$H$24</formula>
    </cfRule>
    <cfRule type="cellIs" dxfId="94" priority="21" operator="between">
      <formula>$F$24</formula>
      <formula>$H$24</formula>
    </cfRule>
  </conditionalFormatting>
  <conditionalFormatting sqref="G43">
    <cfRule type="cellIs" dxfId="93" priority="18" operator="notBetween">
      <formula>$F$25</formula>
      <formula>$H$25</formula>
    </cfRule>
    <cfRule type="cellIs" dxfId="92" priority="19" operator="between">
      <formula>$F$25</formula>
      <formula>$H$25</formula>
    </cfRule>
  </conditionalFormatting>
  <conditionalFormatting sqref="B44">
    <cfRule type="cellIs" dxfId="91" priority="16" operator="notBetween">
      <formula>$F$28</formula>
      <formula>$H$28</formula>
    </cfRule>
    <cfRule type="cellIs" dxfId="90" priority="17" operator="between">
      <formula>$F$28</formula>
      <formula>$H$28</formula>
    </cfRule>
  </conditionalFormatting>
  <conditionalFormatting sqref="B45">
    <cfRule type="cellIs" dxfId="89" priority="14" operator="notBetween">
      <formula>$F$32</formula>
      <formula>$H$32</formula>
    </cfRule>
    <cfRule type="cellIs" dxfId="88" priority="15" operator="between">
      <formula>$F$32</formula>
      <formula>$H$32</formula>
    </cfRule>
  </conditionalFormatting>
  <conditionalFormatting sqref="G44">
    <cfRule type="cellIs" dxfId="87" priority="12" operator="notBetween">
      <formula>$F$29</formula>
      <formula>$H$29</formula>
    </cfRule>
    <cfRule type="cellIs" dxfId="86" priority="13" operator="between">
      <formula>$F$29</formula>
      <formula>$H$29</formula>
    </cfRule>
  </conditionalFormatting>
  <conditionalFormatting sqref="G45">
    <cfRule type="cellIs" dxfId="85" priority="10" operator="notBetween">
      <formula>$F$33</formula>
      <formula>$H$33</formula>
    </cfRule>
    <cfRule type="cellIs" dxfId="84" priority="11" operator="between">
      <formula>$F$33</formula>
      <formula>$H$33</formula>
    </cfRule>
  </conditionalFormatting>
  <conditionalFormatting sqref="J35:K35">
    <cfRule type="expression" dxfId="83" priority="8">
      <formula>$J$36="Status Δ1:  :-("</formula>
    </cfRule>
    <cfRule type="expression" dxfId="82" priority="9">
      <formula>$J$36="Status Δ1:  :-)"</formula>
    </cfRule>
  </conditionalFormatting>
  <conditionalFormatting sqref="L35:M35">
    <cfRule type="expression" dxfId="81" priority="4">
      <formula>$L$36="Status Δ2:  :-("</formula>
    </cfRule>
    <cfRule type="expression" dxfId="80" priority="7">
      <formula>$L$36="Status Δ2:  :-)"</formula>
    </cfRule>
  </conditionalFormatting>
  <conditionalFormatting sqref="N35:O35">
    <cfRule type="expression" dxfId="79" priority="3">
      <formula>$N$36="Status Δ3:  :-("</formula>
    </cfRule>
    <cfRule type="expression" dxfId="78" priority="6">
      <formula>$N$36="Status Δ3:  :-)"</formula>
    </cfRule>
  </conditionalFormatting>
  <conditionalFormatting sqref="P35:Q35">
    <cfRule type="expression" dxfId="77" priority="2">
      <formula>$P$36="Status Δ4:  :-("</formula>
    </cfRule>
    <cfRule type="expression" dxfId="76" priority="5">
      <formula>$P$36="Status Δ4:  :-)"</formula>
    </cfRule>
  </conditionalFormatting>
  <conditionalFormatting sqref="B43:F45 C12 J34:K34 M34:O34 Q34 L40:M40">
    <cfRule type="cellIs" dxfId="75" priority="1" operator="equal">
      <formula>""</formula>
    </cfRule>
  </conditionalFormatting>
  <dataValidations count="3">
    <dataValidation type="list" allowBlank="1" showInputMessage="1" showErrorMessage="1" sqref="C12">
      <formula1>$U$2:$U$3</formula1>
    </dataValidation>
    <dataValidation type="list" allowBlank="1" showInputMessage="1" showErrorMessage="1" sqref="C2">
      <formula1>$U$12:$U$23</formula1>
    </dataValidation>
    <dataValidation type="list" allowBlank="1" showInputMessage="1" showErrorMessage="1" sqref="L40:M40">
      <formula1>$U$26:$U$36</formula1>
    </dataValidation>
  </dataValidations>
  <pageMargins left="0.23622047244094491" right="0.23622047244094491" top="0.35433070866141736" bottom="0.15748031496062992" header="0.31496062992125984" footer="0.11811023622047245"/>
  <pageSetup paperSize="9" orientation="portrait" r:id="rId1"/>
  <headerFooter>
    <oddFooter>&amp;L&amp;9&amp;Y© Referenzzentrum Mammographie Münster</oddFooter>
  </headerFooter>
  <drawing r:id="rId2"/>
  <legacyDrawing r:id="rId3"/>
  <oleObjects>
    <mc:AlternateContent xmlns:mc="http://schemas.openxmlformats.org/markup-compatibility/2006">
      <mc:Choice Requires="x14">
        <oleObject progId="Equation.3" shapeId="23553" r:id="rId4">
          <objectPr defaultSize="0" autoPict="0" r:id="rId5">
            <anchor moveWithCells="1">
              <from>
                <xdr:col>0</xdr:col>
                <xdr:colOff>47625</xdr:colOff>
                <xdr:row>36</xdr:row>
                <xdr:rowOff>66675</xdr:rowOff>
              </from>
              <to>
                <xdr:col>1</xdr:col>
                <xdr:colOff>733425</xdr:colOff>
                <xdr:row>39</xdr:row>
                <xdr:rowOff>28575</xdr:rowOff>
              </to>
            </anchor>
          </objectPr>
        </oleObject>
      </mc:Choice>
      <mc:Fallback>
        <oleObject progId="Equation.3" shapeId="23553" r:id="rId4"/>
      </mc:Fallback>
    </mc:AlternateContent>
  </oleObjects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195"/>
  <sheetViews>
    <sheetView workbookViewId="0">
      <selection activeCell="C6" sqref="C6:H6"/>
    </sheetView>
  </sheetViews>
  <sheetFormatPr baseColWidth="10" defaultRowHeight="15" x14ac:dyDescent="0.25"/>
  <cols>
    <col min="1" max="8" width="12.28515625" customWidth="1"/>
    <col min="9" max="9" width="8.7109375" customWidth="1"/>
    <col min="10" max="20" width="12.28515625" customWidth="1"/>
    <col min="21" max="21" width="11.42578125" style="90"/>
  </cols>
  <sheetData>
    <row r="1" spans="1:21" ht="27" customHeight="1" x14ac:dyDescent="0.45">
      <c r="A1" s="4" t="s">
        <v>99</v>
      </c>
      <c r="B1" s="5"/>
      <c r="C1" s="6"/>
      <c r="D1" s="5"/>
      <c r="E1" s="5"/>
      <c r="F1" s="5"/>
      <c r="G1" s="5"/>
      <c r="H1" s="5"/>
      <c r="J1" s="4" t="s">
        <v>99</v>
      </c>
      <c r="K1" s="5"/>
      <c r="L1" s="6"/>
      <c r="M1" s="5"/>
      <c r="N1" s="5"/>
      <c r="O1" s="5"/>
      <c r="P1" s="5"/>
      <c r="Q1" s="5"/>
    </row>
    <row r="2" spans="1:21" ht="18" customHeight="1" x14ac:dyDescent="0.4">
      <c r="A2" s="7" t="s">
        <v>122</v>
      </c>
      <c r="B2" s="7" t="s">
        <v>121</v>
      </c>
      <c r="C2" s="8" t="s">
        <v>134</v>
      </c>
      <c r="D2" s="9" t="s">
        <v>123</v>
      </c>
      <c r="E2" s="111">
        <v>2015</v>
      </c>
      <c r="F2" s="5"/>
      <c r="G2" s="5"/>
      <c r="H2" s="5"/>
      <c r="J2" s="7" t="s">
        <v>125</v>
      </c>
      <c r="K2" s="7" t="s">
        <v>121</v>
      </c>
      <c r="L2" s="50" t="str">
        <f>C2</f>
        <v>Oktober</v>
      </c>
      <c r="M2" s="9" t="s">
        <v>123</v>
      </c>
      <c r="N2" s="51">
        <f>E2</f>
        <v>2015</v>
      </c>
      <c r="O2" s="5"/>
      <c r="P2" s="5"/>
      <c r="Q2" s="5"/>
      <c r="U2" s="90" t="s">
        <v>18</v>
      </c>
    </row>
    <row r="3" spans="1:21" ht="17.100000000000001" customHeight="1" x14ac:dyDescent="0.25">
      <c r="A3" s="11"/>
      <c r="B3" s="11"/>
      <c r="C3" s="11"/>
      <c r="D3" s="11"/>
      <c r="E3" s="11"/>
      <c r="F3" s="11"/>
      <c r="G3" s="11"/>
      <c r="H3" s="11"/>
      <c r="J3" s="11"/>
      <c r="K3" s="11"/>
      <c r="L3" s="11"/>
      <c r="M3" s="11"/>
      <c r="N3" s="11"/>
      <c r="O3" s="11"/>
      <c r="P3" s="11"/>
      <c r="Q3" s="11"/>
      <c r="U3" s="90" t="s">
        <v>19</v>
      </c>
    </row>
    <row r="4" spans="1:21" ht="17.100000000000001" customHeight="1" x14ac:dyDescent="0.25">
      <c r="A4" s="12" t="s">
        <v>0</v>
      </c>
      <c r="B4" s="11"/>
      <c r="C4" s="13"/>
      <c r="D4" s="13"/>
      <c r="E4" s="14"/>
      <c r="F4" s="15"/>
      <c r="G4" s="14"/>
      <c r="H4" s="14"/>
      <c r="J4" s="12" t="s">
        <v>0</v>
      </c>
      <c r="K4" s="11"/>
      <c r="L4" s="13"/>
      <c r="M4" s="13"/>
      <c r="N4" s="14"/>
      <c r="O4" s="15"/>
      <c r="P4" s="14"/>
      <c r="Q4" s="14"/>
    </row>
    <row r="5" spans="1:21" ht="17.100000000000001" customHeight="1" x14ac:dyDescent="0.25">
      <c r="A5" s="11" t="s">
        <v>32</v>
      </c>
      <c r="B5" s="11"/>
      <c r="C5" s="133" t="str">
        <f>IF(BZW_monatlich_DR!C5="","",BZW_monatlich_DR!C5)</f>
        <v/>
      </c>
      <c r="D5" s="133"/>
      <c r="E5" s="133"/>
      <c r="F5" s="133"/>
      <c r="G5" s="133"/>
      <c r="H5" s="133"/>
      <c r="I5" s="38"/>
      <c r="J5" s="11" t="s">
        <v>32</v>
      </c>
      <c r="K5" s="11"/>
      <c r="L5" s="133" t="str">
        <f>IF(C5="","",C5)</f>
        <v/>
      </c>
      <c r="M5" s="133"/>
      <c r="N5" s="133"/>
      <c r="O5" s="133"/>
      <c r="P5" s="133"/>
      <c r="Q5" s="133"/>
      <c r="U5" s="106" t="s">
        <v>21</v>
      </c>
    </row>
    <row r="6" spans="1:21" ht="17.100000000000001" customHeight="1" x14ac:dyDescent="0.25">
      <c r="A6" s="11" t="s">
        <v>154</v>
      </c>
      <c r="B6" s="11"/>
      <c r="C6" s="134">
        <f>BZW_monatlich_DR!C6</f>
        <v>0</v>
      </c>
      <c r="D6" s="134"/>
      <c r="E6" s="134"/>
      <c r="F6" s="134"/>
      <c r="G6" s="134"/>
      <c r="H6" s="134"/>
      <c r="J6" s="11" t="s">
        <v>154</v>
      </c>
      <c r="K6" s="11"/>
      <c r="L6" s="133">
        <f>IF(C6="","",C6)</f>
        <v>0</v>
      </c>
      <c r="M6" s="133"/>
      <c r="N6" s="133"/>
      <c r="O6" s="133"/>
      <c r="P6" s="133"/>
      <c r="Q6" s="133"/>
      <c r="U6" s="106" t="s">
        <v>20</v>
      </c>
    </row>
    <row r="7" spans="1:21" ht="17.100000000000001" customHeight="1" x14ac:dyDescent="0.25">
      <c r="A7" s="11" t="s">
        <v>2</v>
      </c>
      <c r="B7" s="11"/>
      <c r="C7" s="134" t="str">
        <f>IF(BZW_monatlich_DR!C7="","",BZW_monatlich_DR!C7)</f>
        <v/>
      </c>
      <c r="D7" s="134"/>
      <c r="E7" s="14"/>
      <c r="F7" s="18" t="s">
        <v>3</v>
      </c>
      <c r="G7" s="134" t="str">
        <f>IF(BZW_monatlich_DR!G7="","",BZW_monatlich_DR!G7)</f>
        <v/>
      </c>
      <c r="H7" s="134"/>
      <c r="I7" s="38"/>
      <c r="J7" s="11" t="s">
        <v>2</v>
      </c>
      <c r="K7" s="11"/>
      <c r="L7" s="134" t="str">
        <f>IF(C7="","",C7)</f>
        <v/>
      </c>
      <c r="M7" s="134"/>
      <c r="N7" s="14"/>
      <c r="O7" s="18" t="s">
        <v>3</v>
      </c>
      <c r="P7" s="134" t="str">
        <f>IF(G7="","",G7)</f>
        <v/>
      </c>
      <c r="Q7" s="134"/>
      <c r="U7" s="106" t="s">
        <v>22</v>
      </c>
    </row>
    <row r="8" spans="1:21" ht="17.100000000000001" customHeight="1" x14ac:dyDescent="0.25">
      <c r="A8" s="11" t="s">
        <v>30</v>
      </c>
      <c r="B8" s="11"/>
      <c r="C8" s="134" t="str">
        <f>IF(BZW_monatlich_DR!C8="","",BZW_monatlich_DR!C8)</f>
        <v/>
      </c>
      <c r="D8" s="134"/>
      <c r="E8" s="14"/>
      <c r="F8" s="19" t="s">
        <v>31</v>
      </c>
      <c r="G8" s="134" t="str">
        <f>IF(BZW_monatlich_DR!G8="","",BZW_monatlich_DR!G8)</f>
        <v/>
      </c>
      <c r="H8" s="134"/>
      <c r="I8" s="38"/>
      <c r="J8" s="11" t="s">
        <v>30</v>
      </c>
      <c r="K8" s="11"/>
      <c r="L8" s="134" t="str">
        <f>IF(C8="","",C8)</f>
        <v/>
      </c>
      <c r="M8" s="134"/>
      <c r="N8" s="14"/>
      <c r="O8" s="19" t="s">
        <v>31</v>
      </c>
      <c r="P8" s="134" t="str">
        <f>IF(G8="","",G8)</f>
        <v/>
      </c>
      <c r="Q8" s="134"/>
      <c r="U8" s="106" t="s">
        <v>24</v>
      </c>
    </row>
    <row r="9" spans="1:21" ht="17.100000000000001" customHeight="1" x14ac:dyDescent="0.25">
      <c r="A9" s="11"/>
      <c r="B9" s="14"/>
      <c r="C9" s="14"/>
      <c r="D9" s="14"/>
      <c r="E9" s="11"/>
      <c r="F9" s="11"/>
      <c r="G9" s="11"/>
      <c r="H9" s="20"/>
      <c r="J9" s="11"/>
      <c r="K9" s="11"/>
      <c r="L9" s="11"/>
      <c r="M9" s="11"/>
      <c r="N9" s="11"/>
      <c r="O9" s="11"/>
      <c r="P9" s="11"/>
      <c r="Q9" s="11"/>
      <c r="U9" s="106" t="s">
        <v>23</v>
      </c>
    </row>
    <row r="10" spans="1:21" ht="17.100000000000001" customHeight="1" x14ac:dyDescent="0.25">
      <c r="A10" s="7" t="s">
        <v>35</v>
      </c>
      <c r="B10" s="11"/>
      <c r="C10" s="11"/>
      <c r="D10" s="11"/>
      <c r="E10" s="11"/>
      <c r="F10" s="11"/>
      <c r="G10" s="11"/>
      <c r="H10" s="11"/>
      <c r="J10" s="11"/>
      <c r="K10" s="11"/>
      <c r="L10" s="11"/>
      <c r="M10" s="11"/>
      <c r="N10" s="11"/>
      <c r="O10" s="11"/>
      <c r="P10" s="11"/>
      <c r="Q10" s="11"/>
      <c r="U10" s="106" t="s">
        <v>25</v>
      </c>
    </row>
    <row r="11" spans="1:21" ht="17.100000000000001" customHeight="1" x14ac:dyDescent="0.25">
      <c r="A11" s="11"/>
      <c r="B11" s="11"/>
      <c r="C11" s="11"/>
      <c r="D11" s="11"/>
      <c r="E11" s="11"/>
      <c r="F11" s="11"/>
      <c r="G11" s="11"/>
      <c r="H11" s="11"/>
      <c r="J11" s="7" t="s">
        <v>37</v>
      </c>
      <c r="K11" s="11"/>
      <c r="L11" s="11"/>
      <c r="M11" s="11"/>
      <c r="N11" s="11"/>
      <c r="O11" s="11"/>
      <c r="P11" s="11"/>
      <c r="Q11" s="11"/>
    </row>
    <row r="12" spans="1:21" ht="17.100000000000001" customHeight="1" x14ac:dyDescent="0.25">
      <c r="A12" s="11" t="s">
        <v>145</v>
      </c>
      <c r="B12" s="11"/>
      <c r="C12" s="109"/>
      <c r="D12" s="16"/>
      <c r="E12" s="11"/>
      <c r="F12" s="11"/>
      <c r="G12" s="11"/>
      <c r="H12" s="11"/>
      <c r="J12" s="11"/>
      <c r="K12" s="11"/>
      <c r="L12" s="11"/>
      <c r="M12" s="11"/>
      <c r="N12" s="11"/>
      <c r="O12" s="11"/>
      <c r="P12" s="11"/>
      <c r="Q12" s="11"/>
      <c r="U12" s="90" t="s">
        <v>124</v>
      </c>
    </row>
    <row r="13" spans="1:21" ht="17.100000000000001" customHeight="1" x14ac:dyDescent="0.25">
      <c r="A13" s="22" t="s">
        <v>142</v>
      </c>
      <c r="B13" s="11"/>
      <c r="C13" s="11"/>
      <c r="D13" s="11"/>
      <c r="E13" s="11"/>
      <c r="F13" s="11"/>
      <c r="G13" s="11"/>
      <c r="H13" s="11"/>
      <c r="J13" s="12" t="s">
        <v>144</v>
      </c>
      <c r="K13" s="11"/>
      <c r="L13" s="11"/>
      <c r="M13" s="11"/>
      <c r="N13" s="11"/>
      <c r="O13" s="12" t="s">
        <v>28</v>
      </c>
      <c r="P13" s="11"/>
      <c r="Q13" s="11"/>
      <c r="U13" s="90" t="s">
        <v>127</v>
      </c>
    </row>
    <row r="14" spans="1:21" ht="17.100000000000001" customHeight="1" x14ac:dyDescent="0.25">
      <c r="A14" s="11"/>
      <c r="B14" s="11"/>
      <c r="C14" s="11"/>
      <c r="D14" s="11"/>
      <c r="E14" s="11"/>
      <c r="F14" s="11"/>
      <c r="G14" s="11"/>
      <c r="H14" s="11"/>
      <c r="J14" s="23" t="s">
        <v>5</v>
      </c>
      <c r="K14" s="11"/>
      <c r="L14" s="120" t="str">
        <f>IF(BZW_monatlich_DR!L14="","",BZW_monatlich_DR!L14)</f>
        <v/>
      </c>
      <c r="M14" s="110"/>
      <c r="N14" s="11"/>
      <c r="O14" s="11" t="s">
        <v>61</v>
      </c>
      <c r="P14" s="11"/>
      <c r="Q14" s="11"/>
      <c r="U14" s="90" t="s">
        <v>128</v>
      </c>
    </row>
    <row r="15" spans="1:21" ht="17.100000000000001" customHeight="1" x14ac:dyDescent="0.25">
      <c r="A15" s="7" t="s">
        <v>34</v>
      </c>
      <c r="B15" s="11"/>
      <c r="C15" s="23"/>
      <c r="D15" s="14"/>
      <c r="E15" s="11"/>
      <c r="F15" s="11"/>
      <c r="G15" s="11"/>
      <c r="H15" s="11"/>
      <c r="J15" s="11" t="s">
        <v>9</v>
      </c>
      <c r="K15" s="11"/>
      <c r="L15" s="120" t="str">
        <f>IF(BZW_monatlich_DR!L15="","",BZW_monatlich_DR!L15)</f>
        <v/>
      </c>
      <c r="M15" s="110"/>
      <c r="N15" s="11"/>
      <c r="O15" s="37">
        <f>P15*0.85</f>
        <v>0</v>
      </c>
      <c r="P15" s="68">
        <f>BZW_monatlich_DR!P15</f>
        <v>0</v>
      </c>
      <c r="Q15" s="36">
        <f>P15*1.15</f>
        <v>0</v>
      </c>
      <c r="U15" s="90" t="s">
        <v>129</v>
      </c>
    </row>
    <row r="16" spans="1:21" ht="17.100000000000001" customHeight="1" x14ac:dyDescent="0.25">
      <c r="A16" s="11"/>
      <c r="B16" s="11"/>
      <c r="C16" s="11"/>
      <c r="D16" s="11"/>
      <c r="E16" s="11"/>
      <c r="F16" s="11"/>
      <c r="G16" s="11"/>
      <c r="H16" s="11"/>
      <c r="J16" s="23" t="s">
        <v>7</v>
      </c>
      <c r="K16" s="11"/>
      <c r="L16" s="120" t="str">
        <f>IF(BZW_monatlich_DR!L16="","",BZW_monatlich_DR!L16)</f>
        <v/>
      </c>
      <c r="M16" s="110"/>
      <c r="N16" s="11"/>
      <c r="O16" s="26" t="s">
        <v>103</v>
      </c>
      <c r="P16" s="26" t="s">
        <v>4</v>
      </c>
      <c r="Q16" s="26" t="s">
        <v>104</v>
      </c>
      <c r="U16" s="90" t="s">
        <v>86</v>
      </c>
    </row>
    <row r="17" spans="1:21" ht="18" customHeight="1" x14ac:dyDescent="0.25">
      <c r="A17" s="12" t="s">
        <v>146</v>
      </c>
      <c r="B17" s="11"/>
      <c r="C17" s="14"/>
      <c r="D17" s="14"/>
      <c r="E17" s="11"/>
      <c r="F17" s="11"/>
      <c r="G17" s="14"/>
      <c r="H17" s="14"/>
      <c r="I17" s="1"/>
      <c r="J17" s="11" t="s">
        <v>57</v>
      </c>
      <c r="K17" s="11"/>
      <c r="L17" s="120" t="str">
        <f>IF(BZW_monatlich_DR!L17="","",BZW_monatlich_DR!L17)</f>
        <v/>
      </c>
      <c r="M17" s="110"/>
      <c r="N17" s="11"/>
      <c r="O17" s="38" t="s">
        <v>62</v>
      </c>
      <c r="P17" s="38"/>
      <c r="Q17" s="38"/>
      <c r="U17" s="90" t="s">
        <v>130</v>
      </c>
    </row>
    <row r="18" spans="1:21" ht="18" customHeight="1" x14ac:dyDescent="0.25">
      <c r="A18" s="23" t="s">
        <v>5</v>
      </c>
      <c r="B18" s="11"/>
      <c r="C18" s="120" t="str">
        <f>IF(BZW_monatlich_DR!C18="","",BZW_monatlich_DR!C18)</f>
        <v/>
      </c>
      <c r="D18" s="103"/>
      <c r="E18" s="11"/>
      <c r="F18" s="14" t="s">
        <v>27</v>
      </c>
      <c r="G18" s="120" t="str">
        <f>IF(BZW_monatlich_DR!G18="","",BZW_monatlich_DR!G18)</f>
        <v/>
      </c>
      <c r="H18" s="103"/>
      <c r="J18" s="11" t="s">
        <v>8</v>
      </c>
      <c r="K18" s="11"/>
      <c r="L18" s="120" t="str">
        <f>IF(BZW_monatlich_DR!L18="","",BZW_monatlich_DR!L18)</f>
        <v/>
      </c>
      <c r="M18" s="110"/>
      <c r="N18" s="11"/>
      <c r="O18" s="37">
        <f>P18*0.85</f>
        <v>0</v>
      </c>
      <c r="P18" s="68">
        <f>BZW_monatlich_DR!P18</f>
        <v>0</v>
      </c>
      <c r="Q18" s="36">
        <f>P18*1.15</f>
        <v>0</v>
      </c>
      <c r="U18" s="90" t="s">
        <v>131</v>
      </c>
    </row>
    <row r="19" spans="1:21" ht="18" customHeight="1" x14ac:dyDescent="0.25">
      <c r="A19" s="11" t="s">
        <v>120</v>
      </c>
      <c r="B19" s="11"/>
      <c r="C19" s="119" t="str">
        <f>IF(BZW_monatlich_DR!C19="","",BZW_monatlich_DR!C19)</f>
        <v/>
      </c>
      <c r="D19" s="104"/>
      <c r="E19" s="11"/>
      <c r="F19" s="14" t="s">
        <v>119</v>
      </c>
      <c r="G19" s="120" t="str">
        <f>IF(BZW_monatlich_DR!G19="","",BZW_monatlich_DR!G19)</f>
        <v/>
      </c>
      <c r="H19" s="24"/>
      <c r="J19" s="14" t="s">
        <v>27</v>
      </c>
      <c r="K19" s="11"/>
      <c r="L19" s="120" t="str">
        <f>IF(BZW_monatlich_DR!L19="","",BZW_monatlich_DR!L19)</f>
        <v/>
      </c>
      <c r="M19" s="110"/>
      <c r="N19" s="11"/>
      <c r="O19" s="26" t="s">
        <v>103</v>
      </c>
      <c r="P19" s="26" t="s">
        <v>4</v>
      </c>
      <c r="Q19" s="26" t="s">
        <v>104</v>
      </c>
      <c r="U19" s="90" t="s">
        <v>132</v>
      </c>
    </row>
    <row r="20" spans="1:21" ht="18" customHeight="1" x14ac:dyDescent="0.25">
      <c r="A20" s="11" t="s">
        <v>9</v>
      </c>
      <c r="B20" s="11"/>
      <c r="C20" s="119" t="str">
        <f>IF(BZW_monatlich_DR!C20="","",BZW_monatlich_DR!C20)</f>
        <v/>
      </c>
      <c r="D20" s="104"/>
      <c r="E20" s="11"/>
      <c r="F20" s="11" t="s">
        <v>56</v>
      </c>
      <c r="G20" s="120" t="str">
        <f>IF(BZW_monatlich_DR!G20="","",BZW_monatlich_DR!G20)</f>
        <v/>
      </c>
      <c r="H20" s="24"/>
      <c r="J20" s="14" t="s">
        <v>106</v>
      </c>
      <c r="K20" s="11"/>
      <c r="L20" s="120" t="str">
        <f>IF(BZW_monatlich_DR!L20="","",BZW_monatlich_DR!L20)</f>
        <v/>
      </c>
      <c r="M20" s="110" t="str">
        <f>IF(BZW_monatlich_DR!M20="","",BZW_monatlich_DR!M20)</f>
        <v/>
      </c>
      <c r="N20" s="11"/>
      <c r="O20" s="38" t="s">
        <v>63</v>
      </c>
      <c r="P20" s="38"/>
      <c r="Q20" s="38"/>
      <c r="U20" s="90" t="s">
        <v>133</v>
      </c>
    </row>
    <row r="21" spans="1:21" ht="18" customHeight="1" x14ac:dyDescent="0.25">
      <c r="A21" s="22" t="s">
        <v>102</v>
      </c>
      <c r="B21" s="11"/>
      <c r="C21" s="11"/>
      <c r="D21" s="11"/>
      <c r="E21" s="11"/>
      <c r="F21" s="11"/>
      <c r="G21" s="11"/>
      <c r="H21" s="11"/>
      <c r="J21" s="11" t="s">
        <v>56</v>
      </c>
      <c r="K21" s="11"/>
      <c r="L21" s="120" t="str">
        <f>IF(BZW_monatlich_DR!L21="","",BZW_monatlich_DR!L21)</f>
        <v/>
      </c>
      <c r="M21" s="110"/>
      <c r="N21" s="11"/>
      <c r="O21" s="37">
        <f>P21*0.85</f>
        <v>0</v>
      </c>
      <c r="P21" s="68">
        <f>BZW_monatlich_DR!P21</f>
        <v>0</v>
      </c>
      <c r="Q21" s="36">
        <f>P21*1.15</f>
        <v>0</v>
      </c>
      <c r="U21" s="90" t="s">
        <v>134</v>
      </c>
    </row>
    <row r="22" spans="1:21" ht="18" customHeight="1" x14ac:dyDescent="0.25">
      <c r="A22" s="22"/>
      <c r="B22" s="11"/>
      <c r="C22" s="11"/>
      <c r="D22" s="11"/>
      <c r="E22" s="11"/>
      <c r="F22" s="11"/>
      <c r="G22" s="11"/>
      <c r="H22" s="11"/>
      <c r="J22" s="39" t="s">
        <v>143</v>
      </c>
      <c r="K22" s="11"/>
      <c r="L22" s="11"/>
      <c r="M22" s="11"/>
      <c r="N22" s="11"/>
      <c r="O22" s="26" t="s">
        <v>103</v>
      </c>
      <c r="P22" s="26" t="s">
        <v>4</v>
      </c>
      <c r="Q22" s="26" t="s">
        <v>104</v>
      </c>
      <c r="U22" s="90" t="s">
        <v>136</v>
      </c>
    </row>
    <row r="23" spans="1:21" ht="18" customHeight="1" x14ac:dyDescent="0.25">
      <c r="A23" s="12" t="s">
        <v>39</v>
      </c>
      <c r="B23" s="11"/>
      <c r="C23" s="11"/>
      <c r="D23" s="11"/>
      <c r="E23" s="11"/>
      <c r="F23" s="11"/>
      <c r="G23" s="11"/>
      <c r="H23" s="11"/>
      <c r="J23" s="11"/>
      <c r="K23" s="11"/>
      <c r="L23" s="11"/>
      <c r="M23" s="11"/>
      <c r="N23" s="11"/>
      <c r="O23" s="38" t="s">
        <v>80</v>
      </c>
      <c r="P23" s="38"/>
      <c r="Q23" s="38"/>
      <c r="U23" s="90" t="s">
        <v>135</v>
      </c>
    </row>
    <row r="24" spans="1:21" ht="18" customHeight="1" x14ac:dyDescent="0.25">
      <c r="A24" s="23" t="s">
        <v>7</v>
      </c>
      <c r="B24" s="124">
        <f>BZW_monatlich_DR!B24</f>
        <v>0</v>
      </c>
      <c r="C24" s="124" t="str">
        <f>BZW_monatlich_DR!C24</f>
        <v xml:space="preserve">Höhe: </v>
      </c>
      <c r="D24" s="11"/>
      <c r="E24" s="18" t="s">
        <v>57</v>
      </c>
      <c r="F24" s="37">
        <f>G24*0.85</f>
        <v>0</v>
      </c>
      <c r="G24" s="68">
        <f>BZW_monatlich_DR!G24</f>
        <v>0</v>
      </c>
      <c r="H24" s="36">
        <f>G24*1.15</f>
        <v>0</v>
      </c>
      <c r="J24" s="12" t="s">
        <v>59</v>
      </c>
      <c r="K24" s="11"/>
      <c r="L24" s="11"/>
      <c r="M24" s="11"/>
      <c r="N24" s="11"/>
      <c r="O24" s="37">
        <f>P24*0.85</f>
        <v>0</v>
      </c>
      <c r="P24" s="68">
        <f>BZW_monatlich_DR!P24</f>
        <v>0</v>
      </c>
      <c r="Q24" s="36">
        <f>P24*1.15</f>
        <v>0</v>
      </c>
    </row>
    <row r="25" spans="1:21" ht="18" customHeight="1" x14ac:dyDescent="0.35">
      <c r="A25" s="11" t="s">
        <v>8</v>
      </c>
      <c r="B25" s="125">
        <f>BZW_monatlich_DR!B25</f>
        <v>0</v>
      </c>
      <c r="C25" s="117"/>
      <c r="D25" s="11"/>
      <c r="E25" s="18" t="s">
        <v>58</v>
      </c>
      <c r="F25" s="37" t="e">
        <f>G25*0.85</f>
        <v>#VALUE!</v>
      </c>
      <c r="G25" s="68" t="str">
        <f>BZW_monatlich_DR!G25</f>
        <v/>
      </c>
      <c r="H25" s="36" t="e">
        <f>G25*1.15</f>
        <v>#VALUE!</v>
      </c>
      <c r="J25" s="11" t="s">
        <v>60</v>
      </c>
      <c r="K25" s="11"/>
      <c r="L25" s="11"/>
      <c r="M25" s="11"/>
      <c r="N25" s="11"/>
      <c r="O25" s="26" t="s">
        <v>103</v>
      </c>
      <c r="P25" s="26" t="s">
        <v>4</v>
      </c>
      <c r="Q25" s="26" t="s">
        <v>104</v>
      </c>
    </row>
    <row r="26" spans="1:21" ht="18" customHeight="1" x14ac:dyDescent="0.25">
      <c r="A26" s="11"/>
      <c r="B26" s="18"/>
      <c r="C26" s="18"/>
      <c r="D26" s="11"/>
      <c r="E26" s="18"/>
      <c r="F26" s="26" t="s">
        <v>103</v>
      </c>
      <c r="G26" s="26" t="s">
        <v>4</v>
      </c>
      <c r="H26" s="26" t="s">
        <v>104</v>
      </c>
      <c r="J26" s="11"/>
      <c r="K26" s="11"/>
      <c r="L26" s="11"/>
      <c r="M26" s="11"/>
      <c r="N26" s="11"/>
      <c r="O26" s="11"/>
      <c r="P26" s="11"/>
      <c r="Q26" s="11"/>
      <c r="U26" s="91">
        <v>5</v>
      </c>
    </row>
    <row r="27" spans="1:21" ht="18" customHeight="1" x14ac:dyDescent="0.25">
      <c r="A27" s="12" t="s">
        <v>40</v>
      </c>
      <c r="B27" s="18"/>
      <c r="C27" s="18"/>
      <c r="D27" s="11"/>
      <c r="E27" s="18"/>
      <c r="F27" s="11"/>
      <c r="G27" s="11"/>
      <c r="H27" s="11"/>
      <c r="J27" s="11"/>
      <c r="K27" s="11"/>
      <c r="L27" s="11"/>
      <c r="M27" s="11"/>
      <c r="N27" s="11"/>
      <c r="O27" s="11"/>
      <c r="P27" s="11"/>
      <c r="Q27" s="11"/>
      <c r="U27" s="91">
        <v>4.5</v>
      </c>
    </row>
    <row r="28" spans="1:21" ht="18" customHeight="1" x14ac:dyDescent="0.25">
      <c r="A28" s="23" t="s">
        <v>7</v>
      </c>
      <c r="B28" s="124">
        <f>BZW_monatlich_DR!B28</f>
        <v>0</v>
      </c>
      <c r="C28" s="124" t="str">
        <f>BZW_monatlich_DR!C28</f>
        <v xml:space="preserve">Höhe: </v>
      </c>
      <c r="D28" s="11"/>
      <c r="E28" s="18" t="s">
        <v>57</v>
      </c>
      <c r="F28" s="37">
        <f>G28*0.85</f>
        <v>0</v>
      </c>
      <c r="G28" s="68">
        <f>BZW_monatlich_DR!G28</f>
        <v>0</v>
      </c>
      <c r="H28" s="36">
        <f>G28*1.15</f>
        <v>0</v>
      </c>
      <c r="J28" s="12" t="s">
        <v>64</v>
      </c>
      <c r="K28" s="11"/>
      <c r="L28" s="11"/>
      <c r="M28" s="11"/>
      <c r="N28" s="11"/>
      <c r="O28" s="11"/>
      <c r="P28" s="40"/>
      <c r="Q28" s="41"/>
      <c r="U28" s="91">
        <v>4</v>
      </c>
    </row>
    <row r="29" spans="1:21" ht="18" customHeight="1" x14ac:dyDescent="0.25">
      <c r="A29" s="11" t="s">
        <v>8</v>
      </c>
      <c r="B29" s="125">
        <f>BZW_monatlich_DR!B29</f>
        <v>0</v>
      </c>
      <c r="C29" s="117"/>
      <c r="D29" s="11"/>
      <c r="E29" s="18" t="s">
        <v>58</v>
      </c>
      <c r="F29" s="37" t="e">
        <f>G29*0.85</f>
        <v>#VALUE!</v>
      </c>
      <c r="G29" s="68" t="str">
        <f>BZW_monatlich_DR!G29</f>
        <v/>
      </c>
      <c r="H29" s="36" t="e">
        <f>G29*1.15</f>
        <v>#VALUE!</v>
      </c>
      <c r="J29" s="139" t="s">
        <v>65</v>
      </c>
      <c r="K29" s="42" t="s">
        <v>66</v>
      </c>
      <c r="L29" s="42" t="s">
        <v>79</v>
      </c>
      <c r="M29" s="42" t="s">
        <v>78</v>
      </c>
      <c r="N29" s="42" t="s">
        <v>77</v>
      </c>
      <c r="O29" s="42" t="s">
        <v>76</v>
      </c>
      <c r="P29" s="42" t="s">
        <v>75</v>
      </c>
      <c r="Q29" s="42" t="s">
        <v>74</v>
      </c>
      <c r="U29" s="91">
        <v>3.5</v>
      </c>
    </row>
    <row r="30" spans="1:21" ht="18" customHeight="1" x14ac:dyDescent="0.25">
      <c r="A30" s="11"/>
      <c r="B30" s="18"/>
      <c r="C30" s="18"/>
      <c r="D30" s="11"/>
      <c r="E30" s="18"/>
      <c r="F30" s="26" t="s">
        <v>103</v>
      </c>
      <c r="G30" s="26" t="s">
        <v>4</v>
      </c>
      <c r="H30" s="26" t="s">
        <v>104</v>
      </c>
      <c r="J30" s="140"/>
      <c r="K30" s="42" t="s">
        <v>67</v>
      </c>
      <c r="L30" s="42" t="s">
        <v>68</v>
      </c>
      <c r="M30" s="42" t="s">
        <v>69</v>
      </c>
      <c r="N30" s="42" t="s">
        <v>70</v>
      </c>
      <c r="O30" s="42" t="s">
        <v>71</v>
      </c>
      <c r="P30" s="42" t="s">
        <v>72</v>
      </c>
      <c r="Q30" s="42" t="s">
        <v>73</v>
      </c>
      <c r="U30" s="91">
        <v>3</v>
      </c>
    </row>
    <row r="31" spans="1:21" ht="18" customHeight="1" x14ac:dyDescent="0.25">
      <c r="A31" s="12" t="s">
        <v>41</v>
      </c>
      <c r="B31" s="18"/>
      <c r="C31" s="18"/>
      <c r="D31" s="11"/>
      <c r="E31" s="18"/>
      <c r="F31" s="11"/>
      <c r="G31" s="11"/>
      <c r="H31" s="11"/>
      <c r="J31" s="11"/>
      <c r="K31" s="11"/>
      <c r="L31" s="11"/>
      <c r="M31" s="11"/>
      <c r="N31" s="11"/>
      <c r="O31" s="11"/>
      <c r="P31" s="11"/>
      <c r="Q31" s="11"/>
      <c r="U31" s="91">
        <v>2.5</v>
      </c>
    </row>
    <row r="32" spans="1:21" ht="18" customHeight="1" x14ac:dyDescent="0.25">
      <c r="A32" s="23" t="s">
        <v>7</v>
      </c>
      <c r="B32" s="124">
        <f>BZW_monatlich_DR!B32</f>
        <v>0</v>
      </c>
      <c r="C32" s="124" t="str">
        <f>BZW_monatlich_DR!C32</f>
        <v xml:space="preserve">Höhe: </v>
      </c>
      <c r="D32" s="11"/>
      <c r="E32" s="18" t="s">
        <v>57</v>
      </c>
      <c r="F32" s="37">
        <f>G32*0.85</f>
        <v>0</v>
      </c>
      <c r="G32" s="68">
        <f>BZW_monatlich_DR!G32</f>
        <v>0</v>
      </c>
      <c r="H32" s="36">
        <f>G32*1.15</f>
        <v>0</v>
      </c>
      <c r="J32" s="12" t="s">
        <v>42</v>
      </c>
      <c r="K32" s="11"/>
      <c r="L32" s="11"/>
      <c r="M32" s="11"/>
      <c r="N32" s="11"/>
      <c r="O32" s="11"/>
      <c r="P32" s="11"/>
      <c r="Q32" s="11"/>
      <c r="U32" s="91">
        <v>2</v>
      </c>
    </row>
    <row r="33" spans="1:21" ht="18" customHeight="1" x14ac:dyDescent="0.25">
      <c r="A33" s="11" t="s">
        <v>8</v>
      </c>
      <c r="B33" s="125">
        <f>BZW_monatlich_DR!B33</f>
        <v>0</v>
      </c>
      <c r="C33" s="117"/>
      <c r="D33" s="11"/>
      <c r="E33" s="18" t="s">
        <v>58</v>
      </c>
      <c r="F33" s="37" t="e">
        <f>G33*0.85</f>
        <v>#VALUE!</v>
      </c>
      <c r="G33" s="68" t="str">
        <f>BZW_monatlich_DR!G33</f>
        <v/>
      </c>
      <c r="H33" s="36" t="e">
        <f>G33*1.15</f>
        <v>#VALUE!</v>
      </c>
      <c r="J33" s="43" t="s">
        <v>113</v>
      </c>
      <c r="K33" s="44" t="s">
        <v>114</v>
      </c>
      <c r="L33" s="43" t="s">
        <v>114</v>
      </c>
      <c r="M33" s="44" t="s">
        <v>115</v>
      </c>
      <c r="N33" s="43" t="s">
        <v>116</v>
      </c>
      <c r="O33" s="44" t="s">
        <v>117</v>
      </c>
      <c r="P33" s="43" t="s">
        <v>117</v>
      </c>
      <c r="Q33" s="43" t="s">
        <v>118</v>
      </c>
      <c r="R33" s="1"/>
      <c r="U33" s="91">
        <v>1.5</v>
      </c>
    </row>
    <row r="34" spans="1:21" ht="18" customHeight="1" x14ac:dyDescent="0.25">
      <c r="A34" s="11"/>
      <c r="B34" s="11"/>
      <c r="C34" s="11"/>
      <c r="D34" s="11"/>
      <c r="E34" s="27"/>
      <c r="F34" s="26" t="s">
        <v>103</v>
      </c>
      <c r="G34" s="26" t="s">
        <v>4</v>
      </c>
      <c r="H34" s="26" t="s">
        <v>104</v>
      </c>
      <c r="I34" s="1"/>
      <c r="J34" s="92"/>
      <c r="K34" s="93"/>
      <c r="L34" s="94" t="str">
        <f>IF(K34="","",K34)</f>
        <v/>
      </c>
      <c r="M34" s="93"/>
      <c r="N34" s="95"/>
      <c r="O34" s="93"/>
      <c r="P34" s="94" t="str">
        <f>IF(O34="","",O34)</f>
        <v/>
      </c>
      <c r="Q34" s="92"/>
      <c r="R34" s="1"/>
      <c r="U34" s="91">
        <v>1</v>
      </c>
    </row>
    <row r="35" spans="1:21" ht="18" customHeight="1" x14ac:dyDescent="0.25">
      <c r="A35" s="11"/>
      <c r="B35" s="11"/>
      <c r="C35" s="11"/>
      <c r="D35" s="11"/>
      <c r="E35" s="11"/>
      <c r="F35" s="26"/>
      <c r="G35" s="26"/>
      <c r="H35" s="26"/>
      <c r="J35" s="155" t="str">
        <f>CONCATENATE("Δ1: ",J34-K34)</f>
        <v>Δ1: 0</v>
      </c>
      <c r="K35" s="156"/>
      <c r="L35" s="155" t="str">
        <f>CONCATENATE("Δ2: ",K34-M34)</f>
        <v>Δ2: 0</v>
      </c>
      <c r="M35" s="156"/>
      <c r="N35" s="155" t="str">
        <f>CONCATENATE("Δ3: ",N34-O34)</f>
        <v>Δ3: 0</v>
      </c>
      <c r="O35" s="156"/>
      <c r="P35" s="155" t="str">
        <f>CONCATENATE("Δ4: ",O34-Q34)</f>
        <v>Δ4: 0</v>
      </c>
      <c r="Q35" s="155"/>
      <c r="R35" s="1"/>
      <c r="U35" s="91">
        <v>0.5</v>
      </c>
    </row>
    <row r="36" spans="1:21" ht="18" customHeight="1" x14ac:dyDescent="0.25">
      <c r="A36" s="12" t="s">
        <v>59</v>
      </c>
      <c r="B36" s="11"/>
      <c r="C36" s="11"/>
      <c r="D36" s="11"/>
      <c r="E36" s="11"/>
      <c r="F36" s="26"/>
      <c r="G36" s="26"/>
      <c r="H36" s="26"/>
      <c r="J36" s="137" t="str">
        <f>CONCATENATE("Status Δ1:  ",IF(AND(J34="",K34=""),"",IF(P15&gt;0,IF(OR(J34-K34&lt;P15*0.85,J34-K34&gt;P15*1.15),"nicht O.K.","O.K."),IF(OR(J34-K34&gt;P15*0.85,J34-K34&lt;P15*1.15),"nicht O.K.","O.K."))))</f>
        <v xml:space="preserve">Status Δ1:  </v>
      </c>
      <c r="K36" s="138"/>
      <c r="L36" s="137" t="str">
        <f>CONCATENATE("Status Δ2:  ",IF(AND(K34="",M34=""),"",IF(P18&gt;0,IF(OR(K34-M34&lt;P18*0.85,K34-M34&gt;P18*1.15),"nicht O.K.","O.K."),IF(OR(K34-M34&gt;P18*0.85,K34-M34&lt;P18*1.15),"nicht O.K.","O.K."))))</f>
        <v xml:space="preserve">Status Δ2:  </v>
      </c>
      <c r="M36" s="138"/>
      <c r="N36" s="137" t="str">
        <f>CONCATENATE("Status Δ3:  ",IF(AND(N34="",O34=""),"",IF(P21&gt;0,IF(OR(N34-O34&lt;P21*0.85,N34-O34&gt;P21*1.15),"nicht O.K.","O.K."),IF(OR(N34-O34&gt;P21*0.85,N34-O34&lt;P21*1.15),"nicht O.K.","O.K."))))</f>
        <v xml:space="preserve">Status Δ3:  </v>
      </c>
      <c r="O36" s="138"/>
      <c r="P36" s="137" t="str">
        <f>CONCATENATE("Status Δ4:  ",IF(AND(O34="",Q34=""),"",IF(P24&gt;0,IF(OR(O34-Q34&lt;P24*0.85,O34-Q34&gt;P24*1.15),"nicht O.K.","O.K."),IF(OR(O34-Q34&gt;P24*0.85,O34-Q34&lt;P24*1.15),"nicht O.K.","O.K."))))</f>
        <v xml:space="preserve">Status Δ4:  </v>
      </c>
      <c r="Q36" s="137"/>
      <c r="R36" s="1"/>
      <c r="U36" s="91">
        <v>0</v>
      </c>
    </row>
    <row r="37" spans="1:21" ht="18" customHeight="1" x14ac:dyDescent="0.25">
      <c r="A37" s="11"/>
      <c r="B37" s="11"/>
      <c r="C37" s="28" t="s">
        <v>53</v>
      </c>
      <c r="D37" s="11"/>
      <c r="E37" s="11"/>
      <c r="F37" s="26"/>
      <c r="G37" s="26"/>
      <c r="H37" s="26"/>
      <c r="J37" s="38"/>
      <c r="K37" s="11"/>
      <c r="L37" s="11"/>
      <c r="M37" s="11"/>
      <c r="N37" s="11"/>
      <c r="O37" s="11"/>
      <c r="P37" s="11"/>
      <c r="Q37" s="11"/>
    </row>
    <row r="38" spans="1:21" ht="18" customHeight="1" x14ac:dyDescent="0.25">
      <c r="A38" s="11"/>
      <c r="B38" s="11"/>
      <c r="C38" s="28" t="s">
        <v>52</v>
      </c>
      <c r="D38" s="11"/>
      <c r="E38" s="11"/>
      <c r="F38" s="26"/>
      <c r="G38" s="26"/>
      <c r="H38" s="26"/>
      <c r="J38" s="7" t="s">
        <v>36</v>
      </c>
      <c r="K38" s="11"/>
      <c r="L38" s="11"/>
      <c r="M38" s="11"/>
      <c r="N38" s="11"/>
      <c r="O38" s="11"/>
      <c r="P38" s="11"/>
      <c r="Q38" s="11"/>
    </row>
    <row r="39" spans="1:21" ht="18" customHeight="1" x14ac:dyDescent="0.25">
      <c r="A39" s="11"/>
      <c r="B39" s="11"/>
      <c r="C39" s="28" t="s">
        <v>47</v>
      </c>
      <c r="D39" s="11"/>
      <c r="E39" s="11"/>
      <c r="F39" s="26"/>
      <c r="G39" s="26"/>
      <c r="H39" s="26"/>
      <c r="J39" s="11"/>
      <c r="K39" s="11"/>
      <c r="L39" s="11"/>
      <c r="M39" s="11"/>
      <c r="N39" s="11"/>
      <c r="O39" s="11"/>
      <c r="P39" s="11"/>
      <c r="Q39" s="11"/>
    </row>
    <row r="40" spans="1:21" ht="18" customHeight="1" x14ac:dyDescent="0.25">
      <c r="A40" s="11"/>
      <c r="B40" s="11"/>
      <c r="C40" s="11"/>
      <c r="D40" s="11"/>
      <c r="E40" s="11"/>
      <c r="F40" s="11"/>
      <c r="G40" s="11"/>
      <c r="H40" s="11"/>
      <c r="J40" s="11" t="s">
        <v>147</v>
      </c>
      <c r="K40" s="11"/>
      <c r="L40" s="107"/>
      <c r="M40" s="107"/>
      <c r="N40" s="11"/>
      <c r="O40" s="11"/>
      <c r="P40" s="11"/>
      <c r="Q40" s="11"/>
    </row>
    <row r="41" spans="1:21" ht="18" customHeight="1" x14ac:dyDescent="0.25">
      <c r="A41" s="12" t="s">
        <v>42</v>
      </c>
      <c r="B41" s="11"/>
      <c r="C41" s="11"/>
      <c r="D41" s="11"/>
      <c r="E41" s="11"/>
      <c r="F41" s="11"/>
      <c r="G41" s="11"/>
      <c r="H41" s="11"/>
      <c r="J41" s="47" t="s">
        <v>112</v>
      </c>
      <c r="K41" s="11"/>
      <c r="L41" s="122" t="s">
        <v>151</v>
      </c>
      <c r="M41" s="122" t="s">
        <v>152</v>
      </c>
      <c r="N41" s="11"/>
      <c r="O41" s="11"/>
      <c r="P41" s="11"/>
      <c r="Q41" s="11"/>
    </row>
    <row r="42" spans="1:21" ht="18" customHeight="1" x14ac:dyDescent="0.25">
      <c r="A42" s="29" t="s">
        <v>43</v>
      </c>
      <c r="B42" s="29" t="s">
        <v>14</v>
      </c>
      <c r="C42" s="29" t="s">
        <v>48</v>
      </c>
      <c r="D42" s="29" t="s">
        <v>49</v>
      </c>
      <c r="E42" s="29" t="s">
        <v>50</v>
      </c>
      <c r="F42" s="29" t="s">
        <v>51</v>
      </c>
      <c r="G42" s="29" t="s">
        <v>38</v>
      </c>
      <c r="H42" s="29" t="s">
        <v>15</v>
      </c>
      <c r="J42" s="11"/>
      <c r="K42" s="11"/>
      <c r="L42" s="11"/>
      <c r="M42" s="11"/>
      <c r="N42" s="11"/>
      <c r="O42" s="11"/>
      <c r="P42" s="11"/>
      <c r="Q42" s="11"/>
    </row>
    <row r="43" spans="1:21" ht="18" customHeight="1" x14ac:dyDescent="0.25">
      <c r="A43" s="30" t="s">
        <v>44</v>
      </c>
      <c r="B43" s="30"/>
      <c r="C43" s="30"/>
      <c r="D43" s="30"/>
      <c r="E43" s="30"/>
      <c r="F43" s="30"/>
      <c r="G43" s="32" t="str">
        <f>IF(C43&lt;&gt;"",ABS(C43-E43)/SQRT((D43^2+F43^2)/2),"")</f>
        <v/>
      </c>
      <c r="H43" s="34" t="str">
        <f>IF(AND(B43="",C43="",D43="",E43="",F43=""),"",IF(OR(B43&lt;$F$24,B43&gt;$H$24,G43&lt;$F$25,G43&gt;$H$25),"nicht O.K.","O.K."))</f>
        <v/>
      </c>
      <c r="J43" s="11"/>
      <c r="K43" s="11"/>
      <c r="L43" s="11"/>
      <c r="M43" s="11"/>
      <c r="N43" s="11"/>
      <c r="O43" s="11"/>
      <c r="P43" s="11"/>
      <c r="Q43" s="11"/>
    </row>
    <row r="44" spans="1:21" ht="18" customHeight="1" x14ac:dyDescent="0.25">
      <c r="A44" s="30" t="s">
        <v>45</v>
      </c>
      <c r="B44" s="30"/>
      <c r="C44" s="30"/>
      <c r="D44" s="30"/>
      <c r="E44" s="30"/>
      <c r="F44" s="30"/>
      <c r="G44" s="32" t="str">
        <f>IF(C44&lt;&gt;"",ABS(C44-E44)/SQRT((D44^2+F44^2)/2),"")</f>
        <v/>
      </c>
      <c r="H44" s="34" t="str">
        <f>IF(AND(B44="",C44="",D44="",E44="",F44=""),"",IF(OR(B44&lt;$F$28,B44&gt;$H$28,G44&lt;$F$29,G44&gt;$H$29),"nicht O.K.","O.K."))</f>
        <v/>
      </c>
      <c r="J44" s="157"/>
      <c r="K44" s="157"/>
      <c r="L44" s="11"/>
      <c r="M44" s="48"/>
      <c r="N44" s="11"/>
      <c r="O44" s="109"/>
      <c r="P44" s="109"/>
      <c r="Q44" s="109"/>
    </row>
    <row r="45" spans="1:21" ht="18" customHeight="1" x14ac:dyDescent="0.25">
      <c r="A45" s="31" t="s">
        <v>46</v>
      </c>
      <c r="B45" s="31"/>
      <c r="C45" s="31"/>
      <c r="D45" s="31"/>
      <c r="E45" s="31"/>
      <c r="F45" s="31"/>
      <c r="G45" s="33" t="str">
        <f>IF(C45&lt;&gt;"",ABS(C45-E45)/SQRT((D45^2+F45^2)/2),"")</f>
        <v/>
      </c>
      <c r="H45" s="35" t="str">
        <f>IF(AND(B45="",C45="",D45="",E45="",F45=""),"",IF(OR(B45&lt;$F$32,B45&gt;$H$32,G45&lt;$F$33,G45&gt;$H$33),"nicht O.K.","O.K."))</f>
        <v/>
      </c>
      <c r="J45" s="143" t="s">
        <v>149</v>
      </c>
      <c r="K45" s="143"/>
      <c r="L45" s="11"/>
      <c r="M45" s="108" t="s">
        <v>148</v>
      </c>
      <c r="N45" s="11"/>
      <c r="O45" s="143" t="s">
        <v>16</v>
      </c>
      <c r="P45" s="143"/>
      <c r="Q45" s="143"/>
    </row>
    <row r="46" spans="1:21" ht="18" customHeight="1" x14ac:dyDescent="0.25">
      <c r="A46" s="11"/>
      <c r="B46" s="11"/>
      <c r="C46" s="11"/>
      <c r="D46" s="11"/>
      <c r="E46" s="11"/>
      <c r="F46" s="11"/>
      <c r="G46" s="11"/>
      <c r="H46" s="11"/>
      <c r="J46" s="38"/>
      <c r="K46" s="38"/>
      <c r="L46" s="38"/>
      <c r="M46" s="38"/>
      <c r="N46" s="38"/>
      <c r="O46" s="38"/>
      <c r="P46" s="38"/>
      <c r="Q46" s="38"/>
    </row>
    <row r="47" spans="1:21" ht="18" customHeight="1" x14ac:dyDescent="0.25"/>
    <row r="48" spans="1:21" ht="18" customHeight="1" x14ac:dyDescent="0.25"/>
    <row r="49" ht="18" customHeight="1" x14ac:dyDescent="0.25"/>
    <row r="50" ht="18" customHeight="1" x14ac:dyDescent="0.25"/>
    <row r="51" ht="18" customHeight="1" x14ac:dyDescent="0.25"/>
    <row r="52" ht="18" customHeight="1" x14ac:dyDescent="0.25"/>
    <row r="53" ht="18" customHeight="1" x14ac:dyDescent="0.25"/>
    <row r="54" ht="18" customHeight="1" x14ac:dyDescent="0.25"/>
    <row r="55" ht="18" customHeight="1" x14ac:dyDescent="0.25"/>
    <row r="56" ht="18" customHeight="1" x14ac:dyDescent="0.25"/>
    <row r="57" ht="18" customHeight="1" x14ac:dyDescent="0.25"/>
    <row r="58" ht="18" customHeight="1" x14ac:dyDescent="0.25"/>
    <row r="59" ht="18" customHeight="1" x14ac:dyDescent="0.25"/>
    <row r="60" ht="18" customHeight="1" x14ac:dyDescent="0.25"/>
    <row r="61" ht="18" customHeight="1" x14ac:dyDescent="0.25"/>
    <row r="62" ht="18" customHeight="1" x14ac:dyDescent="0.25"/>
    <row r="63" ht="18" customHeight="1" x14ac:dyDescent="0.25"/>
    <row r="64" ht="18" customHeight="1" x14ac:dyDescent="0.25"/>
    <row r="65" ht="18" customHeight="1" x14ac:dyDescent="0.25"/>
    <row r="66" ht="18" customHeight="1" x14ac:dyDescent="0.25"/>
    <row r="67" ht="18" customHeight="1" x14ac:dyDescent="0.25"/>
    <row r="68" ht="18" customHeight="1" x14ac:dyDescent="0.25"/>
    <row r="69" ht="18" customHeight="1" x14ac:dyDescent="0.25"/>
    <row r="70" ht="18" customHeight="1" x14ac:dyDescent="0.25"/>
    <row r="71" ht="18" customHeight="1" x14ac:dyDescent="0.25"/>
    <row r="72" ht="18" customHeight="1" x14ac:dyDescent="0.25"/>
    <row r="73" ht="18" customHeight="1" x14ac:dyDescent="0.25"/>
    <row r="74" ht="18" customHeight="1" x14ac:dyDescent="0.25"/>
    <row r="75" ht="18" customHeight="1" x14ac:dyDescent="0.25"/>
    <row r="76" ht="18" customHeight="1" x14ac:dyDescent="0.25"/>
    <row r="77" ht="18" customHeight="1" x14ac:dyDescent="0.25"/>
    <row r="78" ht="18" customHeight="1" x14ac:dyDescent="0.25"/>
    <row r="79" ht="18" customHeight="1" x14ac:dyDescent="0.25"/>
    <row r="80" ht="18" customHeight="1" x14ac:dyDescent="0.25"/>
    <row r="81" ht="18" customHeight="1" x14ac:dyDescent="0.25"/>
    <row r="82" ht="18" customHeight="1" x14ac:dyDescent="0.25"/>
    <row r="83" ht="18" customHeight="1" x14ac:dyDescent="0.25"/>
    <row r="84" ht="18" customHeight="1" x14ac:dyDescent="0.25"/>
    <row r="85" ht="18" customHeight="1" x14ac:dyDescent="0.25"/>
    <row r="86" ht="18" customHeight="1" x14ac:dyDescent="0.25"/>
    <row r="87" ht="18" customHeight="1" x14ac:dyDescent="0.25"/>
    <row r="88" ht="18" customHeight="1" x14ac:dyDescent="0.25"/>
    <row r="89" ht="18" customHeight="1" x14ac:dyDescent="0.25"/>
    <row r="90" ht="18" customHeight="1" x14ac:dyDescent="0.25"/>
    <row r="91" ht="18" customHeight="1" x14ac:dyDescent="0.25"/>
    <row r="92" ht="18" customHeight="1" x14ac:dyDescent="0.25"/>
    <row r="93" ht="18" customHeight="1" x14ac:dyDescent="0.25"/>
    <row r="94" ht="18" customHeight="1" x14ac:dyDescent="0.25"/>
    <row r="95" ht="18" customHeight="1" x14ac:dyDescent="0.25"/>
    <row r="96" ht="18" customHeight="1" x14ac:dyDescent="0.25"/>
    <row r="97" ht="18" customHeight="1" x14ac:dyDescent="0.25"/>
    <row r="98" ht="18" customHeight="1" x14ac:dyDescent="0.25"/>
    <row r="99" ht="18" customHeight="1" x14ac:dyDescent="0.25"/>
    <row r="100" ht="18" customHeight="1" x14ac:dyDescent="0.25"/>
    <row r="101" ht="18" customHeight="1" x14ac:dyDescent="0.25"/>
    <row r="102" ht="18" customHeight="1" x14ac:dyDescent="0.25"/>
    <row r="103" ht="18" customHeight="1" x14ac:dyDescent="0.25"/>
    <row r="104" ht="18" customHeight="1" x14ac:dyDescent="0.25"/>
    <row r="105" ht="18" customHeight="1" x14ac:dyDescent="0.25"/>
    <row r="106" ht="18" customHeight="1" x14ac:dyDescent="0.25"/>
    <row r="107" ht="18" customHeight="1" x14ac:dyDescent="0.25"/>
    <row r="108" ht="18" customHeight="1" x14ac:dyDescent="0.25"/>
    <row r="109" ht="18" customHeight="1" x14ac:dyDescent="0.25"/>
    <row r="110" ht="18" customHeight="1" x14ac:dyDescent="0.25"/>
    <row r="111" ht="18" customHeight="1" x14ac:dyDescent="0.25"/>
    <row r="112" ht="18" customHeight="1" x14ac:dyDescent="0.25"/>
    <row r="113" ht="18" customHeight="1" x14ac:dyDescent="0.25"/>
    <row r="114" ht="18" customHeight="1" x14ac:dyDescent="0.25"/>
    <row r="115" ht="18" customHeight="1" x14ac:dyDescent="0.25"/>
    <row r="116" ht="18" customHeight="1" x14ac:dyDescent="0.25"/>
    <row r="117" ht="18" customHeight="1" x14ac:dyDescent="0.25"/>
    <row r="118" ht="18" customHeight="1" x14ac:dyDescent="0.25"/>
    <row r="119" ht="18" customHeight="1" x14ac:dyDescent="0.25"/>
    <row r="120" ht="18" customHeight="1" x14ac:dyDescent="0.25"/>
    <row r="121" ht="18" customHeight="1" x14ac:dyDescent="0.25"/>
    <row r="122" ht="18" customHeight="1" x14ac:dyDescent="0.25"/>
    <row r="123" ht="18" customHeight="1" x14ac:dyDescent="0.25"/>
    <row r="124" ht="18" customHeight="1" x14ac:dyDescent="0.25"/>
    <row r="125" ht="18" customHeight="1" x14ac:dyDescent="0.25"/>
    <row r="126" ht="18" customHeight="1" x14ac:dyDescent="0.25"/>
    <row r="127" ht="18" customHeight="1" x14ac:dyDescent="0.25"/>
    <row r="128" ht="18" customHeight="1" x14ac:dyDescent="0.25"/>
    <row r="129" ht="18" customHeight="1" x14ac:dyDescent="0.25"/>
    <row r="130" ht="18" customHeight="1" x14ac:dyDescent="0.25"/>
    <row r="131" ht="18" customHeight="1" x14ac:dyDescent="0.25"/>
    <row r="132" ht="18" customHeight="1" x14ac:dyDescent="0.25"/>
    <row r="133" ht="18" customHeight="1" x14ac:dyDescent="0.25"/>
    <row r="134" ht="18" customHeight="1" x14ac:dyDescent="0.25"/>
    <row r="135" ht="18" customHeight="1" x14ac:dyDescent="0.25"/>
    <row r="136" ht="18" customHeight="1" x14ac:dyDescent="0.25"/>
    <row r="137" ht="18" customHeight="1" x14ac:dyDescent="0.25"/>
    <row r="138" ht="18" customHeight="1" x14ac:dyDescent="0.25"/>
    <row r="139" ht="18" customHeight="1" x14ac:dyDescent="0.25"/>
    <row r="140" ht="18" customHeight="1" x14ac:dyDescent="0.25"/>
    <row r="141" ht="18" customHeight="1" x14ac:dyDescent="0.25"/>
    <row r="142" ht="18" customHeight="1" x14ac:dyDescent="0.25"/>
    <row r="143" ht="18" customHeight="1" x14ac:dyDescent="0.25"/>
    <row r="144" ht="18" customHeight="1" x14ac:dyDescent="0.25"/>
    <row r="145" ht="18" customHeight="1" x14ac:dyDescent="0.25"/>
    <row r="146" ht="18" customHeight="1" x14ac:dyDescent="0.25"/>
    <row r="147" ht="18" customHeight="1" x14ac:dyDescent="0.25"/>
    <row r="148" ht="18" customHeight="1" x14ac:dyDescent="0.25"/>
    <row r="149" ht="18" customHeight="1" x14ac:dyDescent="0.25"/>
    <row r="150" ht="18" customHeight="1" x14ac:dyDescent="0.25"/>
    <row r="151" ht="18" customHeight="1" x14ac:dyDescent="0.25"/>
    <row r="152" ht="18" customHeight="1" x14ac:dyDescent="0.25"/>
    <row r="153" ht="18" customHeight="1" x14ac:dyDescent="0.25"/>
    <row r="154" ht="18" customHeight="1" x14ac:dyDescent="0.25"/>
    <row r="155" ht="18" customHeight="1" x14ac:dyDescent="0.25"/>
    <row r="156" ht="18" customHeight="1" x14ac:dyDescent="0.25"/>
    <row r="157" ht="18" customHeight="1" x14ac:dyDescent="0.25"/>
    <row r="158" ht="18" customHeight="1" x14ac:dyDescent="0.25"/>
    <row r="159" ht="18" customHeight="1" x14ac:dyDescent="0.25"/>
    <row r="160" ht="18" customHeight="1" x14ac:dyDescent="0.25"/>
    <row r="161" ht="18" customHeight="1" x14ac:dyDescent="0.25"/>
    <row r="162" ht="18" customHeight="1" x14ac:dyDescent="0.25"/>
    <row r="163" ht="18" customHeight="1" x14ac:dyDescent="0.25"/>
    <row r="164" ht="18" customHeight="1" x14ac:dyDescent="0.25"/>
    <row r="165" ht="18" customHeight="1" x14ac:dyDescent="0.25"/>
    <row r="166" ht="18" customHeight="1" x14ac:dyDescent="0.25"/>
    <row r="167" ht="18" customHeight="1" x14ac:dyDescent="0.25"/>
    <row r="168" ht="18" customHeight="1" x14ac:dyDescent="0.25"/>
    <row r="169" ht="18" customHeight="1" x14ac:dyDescent="0.25"/>
    <row r="170" ht="18" customHeight="1" x14ac:dyDescent="0.25"/>
    <row r="171" ht="18" customHeight="1" x14ac:dyDescent="0.25"/>
    <row r="172" ht="18" customHeight="1" x14ac:dyDescent="0.25"/>
    <row r="173" ht="18" customHeight="1" x14ac:dyDescent="0.25"/>
    <row r="174" ht="18" customHeight="1" x14ac:dyDescent="0.25"/>
    <row r="175" ht="18" customHeight="1" x14ac:dyDescent="0.25"/>
    <row r="176" ht="18" customHeight="1" x14ac:dyDescent="0.25"/>
    <row r="177" ht="18" customHeight="1" x14ac:dyDescent="0.25"/>
    <row r="178" ht="18" customHeight="1" x14ac:dyDescent="0.25"/>
    <row r="179" ht="18" customHeight="1" x14ac:dyDescent="0.25"/>
    <row r="180" ht="18" customHeight="1" x14ac:dyDescent="0.25"/>
    <row r="181" ht="18" customHeight="1" x14ac:dyDescent="0.25"/>
    <row r="182" ht="18" customHeight="1" x14ac:dyDescent="0.25"/>
    <row r="183" ht="18" customHeight="1" x14ac:dyDescent="0.25"/>
    <row r="184" ht="18" customHeight="1" x14ac:dyDescent="0.25"/>
    <row r="185" ht="18" customHeight="1" x14ac:dyDescent="0.25"/>
    <row r="186" ht="18" customHeight="1" x14ac:dyDescent="0.25"/>
    <row r="187" ht="18" customHeight="1" x14ac:dyDescent="0.25"/>
    <row r="188" ht="18" customHeight="1" x14ac:dyDescent="0.25"/>
    <row r="189" ht="18" customHeight="1" x14ac:dyDescent="0.25"/>
    <row r="190" ht="18" customHeight="1" x14ac:dyDescent="0.25"/>
    <row r="191" ht="18" customHeight="1" x14ac:dyDescent="0.25"/>
    <row r="192" ht="18" customHeight="1" x14ac:dyDescent="0.25"/>
    <row r="193" ht="18" customHeight="1" x14ac:dyDescent="0.25"/>
    <row r="194" ht="18" customHeight="1" x14ac:dyDescent="0.25"/>
    <row r="195" ht="18" customHeight="1" x14ac:dyDescent="0.25"/>
  </sheetData>
  <sheetProtection algorithmName="SHA-512" hashValue="aHuCVUKo/C+S6k/RXxXfQjk5gpKM21Sm7xFfZ/yx4vTVH2d82q4wIRj8N2WAVBOWWRg4w7gle2u+K0mKydw5fA==" saltValue="XSQ8YzdOu6JKEujxvK3STw==" spinCount="100000" sheet="1" selectLockedCells="1"/>
  <mergeCells count="24">
    <mergeCell ref="J45:K45"/>
    <mergeCell ref="O45:Q45"/>
    <mergeCell ref="C8:D8"/>
    <mergeCell ref="G8:H8"/>
    <mergeCell ref="L8:M8"/>
    <mergeCell ref="P8:Q8"/>
    <mergeCell ref="J29:J30"/>
    <mergeCell ref="J35:K35"/>
    <mergeCell ref="L35:M35"/>
    <mergeCell ref="N35:O35"/>
    <mergeCell ref="P35:Q35"/>
    <mergeCell ref="J36:K36"/>
    <mergeCell ref="L36:M36"/>
    <mergeCell ref="N36:O36"/>
    <mergeCell ref="P36:Q36"/>
    <mergeCell ref="J44:K44"/>
    <mergeCell ref="C5:H5"/>
    <mergeCell ref="L5:Q5"/>
    <mergeCell ref="C6:H6"/>
    <mergeCell ref="L6:Q6"/>
    <mergeCell ref="C7:D7"/>
    <mergeCell ref="G7:H7"/>
    <mergeCell ref="L7:M7"/>
    <mergeCell ref="P7:Q7"/>
  </mergeCells>
  <conditionalFormatting sqref="C12">
    <cfRule type="cellIs" dxfId="74" priority="24" operator="equal">
      <formula>"Nein"</formula>
    </cfRule>
    <cfRule type="cellIs" dxfId="73" priority="25" operator="equal">
      <formula>"Ja"</formula>
    </cfRule>
  </conditionalFormatting>
  <conditionalFormatting sqref="L40:M40">
    <cfRule type="cellIs" dxfId="72" priority="22" operator="lessThan">
      <formula>2.5</formula>
    </cfRule>
    <cfRule type="cellIs" dxfId="71" priority="23" operator="between">
      <formula>2.5</formula>
      <formula>5</formula>
    </cfRule>
  </conditionalFormatting>
  <conditionalFormatting sqref="B43">
    <cfRule type="cellIs" dxfId="70" priority="20" operator="notBetween">
      <formula>$F$24</formula>
      <formula>$H$24</formula>
    </cfRule>
    <cfRule type="cellIs" dxfId="69" priority="21" operator="between">
      <formula>$F$24</formula>
      <formula>$H$24</formula>
    </cfRule>
  </conditionalFormatting>
  <conditionalFormatting sqref="G43">
    <cfRule type="cellIs" dxfId="68" priority="18" operator="notBetween">
      <formula>$F$25</formula>
      <formula>$H$25</formula>
    </cfRule>
    <cfRule type="cellIs" dxfId="67" priority="19" operator="between">
      <formula>$F$25</formula>
      <formula>$H$25</formula>
    </cfRule>
  </conditionalFormatting>
  <conditionalFormatting sqref="B44">
    <cfRule type="cellIs" dxfId="66" priority="16" operator="notBetween">
      <formula>$F$28</formula>
      <formula>$H$28</formula>
    </cfRule>
    <cfRule type="cellIs" dxfId="65" priority="17" operator="between">
      <formula>$F$28</formula>
      <formula>$H$28</formula>
    </cfRule>
  </conditionalFormatting>
  <conditionalFormatting sqref="B45">
    <cfRule type="cellIs" dxfId="64" priority="14" operator="notBetween">
      <formula>$F$32</formula>
      <formula>$H$32</formula>
    </cfRule>
    <cfRule type="cellIs" dxfId="63" priority="15" operator="between">
      <formula>$F$32</formula>
      <formula>$H$32</formula>
    </cfRule>
  </conditionalFormatting>
  <conditionalFormatting sqref="G44">
    <cfRule type="cellIs" dxfId="62" priority="12" operator="notBetween">
      <formula>$F$29</formula>
      <formula>$H$29</formula>
    </cfRule>
    <cfRule type="cellIs" dxfId="61" priority="13" operator="between">
      <formula>$F$29</formula>
      <formula>$H$29</formula>
    </cfRule>
  </conditionalFormatting>
  <conditionalFormatting sqref="G45">
    <cfRule type="cellIs" dxfId="60" priority="10" operator="notBetween">
      <formula>$F$33</formula>
      <formula>$H$33</formula>
    </cfRule>
    <cfRule type="cellIs" dxfId="59" priority="11" operator="between">
      <formula>$F$33</formula>
      <formula>$H$33</formula>
    </cfRule>
  </conditionalFormatting>
  <conditionalFormatting sqref="J35:K35">
    <cfRule type="expression" dxfId="58" priority="8">
      <formula>$J$36="Status Δ1:  :-("</formula>
    </cfRule>
    <cfRule type="expression" dxfId="57" priority="9">
      <formula>$J$36="Status Δ1:  :-)"</formula>
    </cfRule>
  </conditionalFormatting>
  <conditionalFormatting sqref="L35:M35">
    <cfRule type="expression" dxfId="56" priority="4">
      <formula>$L$36="Status Δ2:  :-("</formula>
    </cfRule>
    <cfRule type="expression" dxfId="55" priority="7">
      <formula>$L$36="Status Δ2:  :-)"</formula>
    </cfRule>
  </conditionalFormatting>
  <conditionalFormatting sqref="N35:O35">
    <cfRule type="expression" dxfId="54" priority="3">
      <formula>$N$36="Status Δ3:  :-("</formula>
    </cfRule>
    <cfRule type="expression" dxfId="53" priority="6">
      <formula>$N$36="Status Δ3:  :-)"</formula>
    </cfRule>
  </conditionalFormatting>
  <conditionalFormatting sqref="P35:Q35">
    <cfRule type="expression" dxfId="52" priority="2">
      <formula>$P$36="Status Δ4:  :-("</formula>
    </cfRule>
    <cfRule type="expression" dxfId="51" priority="5">
      <formula>$P$36="Status Δ4:  :-)"</formula>
    </cfRule>
  </conditionalFormatting>
  <conditionalFormatting sqref="B43:F45 C12 J34:K34 M34:O34 Q34 L40:M40">
    <cfRule type="cellIs" dxfId="50" priority="1" operator="equal">
      <formula>""</formula>
    </cfRule>
  </conditionalFormatting>
  <dataValidations count="3">
    <dataValidation type="list" allowBlank="1" showInputMessage="1" showErrorMessage="1" sqref="L40:M40">
      <formula1>$U$26:$U$36</formula1>
    </dataValidation>
    <dataValidation type="list" allowBlank="1" showInputMessage="1" showErrorMessage="1" sqref="C2">
      <formula1>$U$12:$U$23</formula1>
    </dataValidation>
    <dataValidation type="list" allowBlank="1" showInputMessage="1" showErrorMessage="1" sqref="C12">
      <formula1>$U$2:$U$3</formula1>
    </dataValidation>
  </dataValidations>
  <pageMargins left="0.23622047244094491" right="0.23622047244094491" top="0.35433070866141736" bottom="0.15748031496062992" header="0.31496062992125984" footer="0.11811023622047245"/>
  <pageSetup paperSize="9" orientation="portrait" r:id="rId1"/>
  <headerFooter>
    <oddFooter>&amp;L&amp;9&amp;Y© Referenzzentrum Mammographie Münster</oddFooter>
  </headerFooter>
  <drawing r:id="rId2"/>
  <legacyDrawing r:id="rId3"/>
  <oleObjects>
    <mc:AlternateContent xmlns:mc="http://schemas.openxmlformats.org/markup-compatibility/2006">
      <mc:Choice Requires="x14">
        <oleObject progId="Equation.3" shapeId="24577" r:id="rId4">
          <objectPr defaultSize="0" autoPict="0" r:id="rId5">
            <anchor moveWithCells="1">
              <from>
                <xdr:col>0</xdr:col>
                <xdr:colOff>47625</xdr:colOff>
                <xdr:row>36</xdr:row>
                <xdr:rowOff>66675</xdr:rowOff>
              </from>
              <to>
                <xdr:col>1</xdr:col>
                <xdr:colOff>733425</xdr:colOff>
                <xdr:row>39</xdr:row>
                <xdr:rowOff>28575</xdr:rowOff>
              </to>
            </anchor>
          </objectPr>
        </oleObject>
      </mc:Choice>
      <mc:Fallback>
        <oleObject progId="Equation.3" shapeId="24577" r:id="rId4"/>
      </mc:Fallback>
    </mc:AlternateContent>
  </oleObjects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195"/>
  <sheetViews>
    <sheetView workbookViewId="0">
      <selection activeCell="C6" sqref="C6:H6"/>
    </sheetView>
  </sheetViews>
  <sheetFormatPr baseColWidth="10" defaultRowHeight="15" x14ac:dyDescent="0.25"/>
  <cols>
    <col min="1" max="8" width="12.28515625" customWidth="1"/>
    <col min="9" max="9" width="8.7109375" customWidth="1"/>
    <col min="10" max="20" width="12.28515625" customWidth="1"/>
    <col min="21" max="21" width="11.42578125" style="90"/>
  </cols>
  <sheetData>
    <row r="1" spans="1:21" ht="27" customHeight="1" x14ac:dyDescent="0.45">
      <c r="A1" s="4" t="s">
        <v>99</v>
      </c>
      <c r="B1" s="5"/>
      <c r="C1" s="6"/>
      <c r="D1" s="5"/>
      <c r="E1" s="5"/>
      <c r="F1" s="5"/>
      <c r="G1" s="5"/>
      <c r="H1" s="5"/>
      <c r="J1" s="4" t="s">
        <v>99</v>
      </c>
      <c r="K1" s="5"/>
      <c r="L1" s="6"/>
      <c r="M1" s="5"/>
      <c r="N1" s="5"/>
      <c r="O1" s="5"/>
      <c r="P1" s="5"/>
      <c r="Q1" s="5"/>
    </row>
    <row r="2" spans="1:21" ht="18" customHeight="1" x14ac:dyDescent="0.4">
      <c r="A2" s="7" t="s">
        <v>122</v>
      </c>
      <c r="B2" s="7" t="s">
        <v>121</v>
      </c>
      <c r="C2" s="8" t="s">
        <v>136</v>
      </c>
      <c r="D2" s="9" t="s">
        <v>123</v>
      </c>
      <c r="E2" s="111">
        <v>2015</v>
      </c>
      <c r="F2" s="5"/>
      <c r="G2" s="5"/>
      <c r="H2" s="5"/>
      <c r="J2" s="7" t="s">
        <v>125</v>
      </c>
      <c r="K2" s="7" t="s">
        <v>121</v>
      </c>
      <c r="L2" s="50" t="str">
        <f>C2</f>
        <v>November</v>
      </c>
      <c r="M2" s="9" t="s">
        <v>123</v>
      </c>
      <c r="N2" s="51">
        <f>E2</f>
        <v>2015</v>
      </c>
      <c r="O2" s="5"/>
      <c r="P2" s="5"/>
      <c r="Q2" s="5"/>
      <c r="U2" s="90" t="s">
        <v>18</v>
      </c>
    </row>
    <row r="3" spans="1:21" ht="17.100000000000001" customHeight="1" x14ac:dyDescent="0.25">
      <c r="A3" s="11"/>
      <c r="B3" s="11"/>
      <c r="C3" s="11"/>
      <c r="D3" s="11"/>
      <c r="E3" s="11"/>
      <c r="F3" s="11"/>
      <c r="G3" s="11"/>
      <c r="H3" s="11"/>
      <c r="J3" s="11"/>
      <c r="K3" s="11"/>
      <c r="L3" s="11"/>
      <c r="M3" s="11"/>
      <c r="N3" s="11"/>
      <c r="O3" s="11"/>
      <c r="P3" s="11"/>
      <c r="Q3" s="11"/>
      <c r="U3" s="90" t="s">
        <v>19</v>
      </c>
    </row>
    <row r="4" spans="1:21" ht="17.100000000000001" customHeight="1" x14ac:dyDescent="0.25">
      <c r="A4" s="12" t="s">
        <v>0</v>
      </c>
      <c r="B4" s="11"/>
      <c r="C4" s="13"/>
      <c r="D4" s="13"/>
      <c r="E4" s="14"/>
      <c r="F4" s="15"/>
      <c r="G4" s="14"/>
      <c r="H4" s="14"/>
      <c r="J4" s="12" t="s">
        <v>0</v>
      </c>
      <c r="K4" s="11"/>
      <c r="L4" s="13"/>
      <c r="M4" s="13"/>
      <c r="N4" s="14"/>
      <c r="O4" s="15"/>
      <c r="P4" s="14"/>
      <c r="Q4" s="14"/>
    </row>
    <row r="5" spans="1:21" ht="17.100000000000001" customHeight="1" x14ac:dyDescent="0.25">
      <c r="A5" s="11" t="s">
        <v>32</v>
      </c>
      <c r="B5" s="11"/>
      <c r="C5" s="133" t="str">
        <f>IF(BZW_monatlich_DR!C5="","",BZW_monatlich_DR!C5)</f>
        <v/>
      </c>
      <c r="D5" s="133"/>
      <c r="E5" s="133"/>
      <c r="F5" s="133"/>
      <c r="G5" s="133"/>
      <c r="H5" s="133"/>
      <c r="I5" s="38"/>
      <c r="J5" s="11" t="s">
        <v>32</v>
      </c>
      <c r="K5" s="11"/>
      <c r="L5" s="133" t="str">
        <f>IF(C5="","",C5)</f>
        <v/>
      </c>
      <c r="M5" s="133"/>
      <c r="N5" s="133"/>
      <c r="O5" s="133"/>
      <c r="P5" s="133"/>
      <c r="Q5" s="133"/>
      <c r="U5" s="106" t="s">
        <v>21</v>
      </c>
    </row>
    <row r="6" spans="1:21" ht="17.100000000000001" customHeight="1" x14ac:dyDescent="0.25">
      <c r="A6" s="11" t="s">
        <v>154</v>
      </c>
      <c r="B6" s="11"/>
      <c r="C6" s="134">
        <f>BZW_monatlich_DR!C6</f>
        <v>0</v>
      </c>
      <c r="D6" s="134"/>
      <c r="E6" s="134"/>
      <c r="F6" s="134"/>
      <c r="G6" s="134"/>
      <c r="H6" s="134"/>
      <c r="J6" s="11" t="s">
        <v>154</v>
      </c>
      <c r="K6" s="11"/>
      <c r="L6" s="133">
        <f>IF(C6="","",C6)</f>
        <v>0</v>
      </c>
      <c r="M6" s="133"/>
      <c r="N6" s="133"/>
      <c r="O6" s="133"/>
      <c r="P6" s="133"/>
      <c r="Q6" s="133"/>
      <c r="U6" s="106" t="s">
        <v>20</v>
      </c>
    </row>
    <row r="7" spans="1:21" ht="17.100000000000001" customHeight="1" x14ac:dyDescent="0.25">
      <c r="A7" s="11" t="s">
        <v>2</v>
      </c>
      <c r="B7" s="11"/>
      <c r="C7" s="134" t="str">
        <f>IF(BZW_monatlich_DR!C7="","",BZW_monatlich_DR!C7)</f>
        <v/>
      </c>
      <c r="D7" s="134"/>
      <c r="E7" s="14"/>
      <c r="F7" s="18" t="s">
        <v>3</v>
      </c>
      <c r="G7" s="134" t="str">
        <f>IF(BZW_monatlich_DR!G7="","",BZW_monatlich_DR!G7)</f>
        <v/>
      </c>
      <c r="H7" s="134"/>
      <c r="I7" s="38"/>
      <c r="J7" s="11" t="s">
        <v>2</v>
      </c>
      <c r="K7" s="11"/>
      <c r="L7" s="134" t="str">
        <f>IF(C7="","",C7)</f>
        <v/>
      </c>
      <c r="M7" s="134"/>
      <c r="N7" s="14"/>
      <c r="O7" s="18" t="s">
        <v>3</v>
      </c>
      <c r="P7" s="134" t="str">
        <f>IF(G7="","",G7)</f>
        <v/>
      </c>
      <c r="Q7" s="134"/>
      <c r="U7" s="106" t="s">
        <v>22</v>
      </c>
    </row>
    <row r="8" spans="1:21" ht="17.100000000000001" customHeight="1" x14ac:dyDescent="0.25">
      <c r="A8" s="11" t="s">
        <v>30</v>
      </c>
      <c r="B8" s="11"/>
      <c r="C8" s="134" t="str">
        <f>IF(BZW_monatlich_DR!C8="","",BZW_monatlich_DR!C8)</f>
        <v/>
      </c>
      <c r="D8" s="134"/>
      <c r="E8" s="14"/>
      <c r="F8" s="19" t="s">
        <v>31</v>
      </c>
      <c r="G8" s="134" t="str">
        <f>IF(BZW_monatlich_DR!G8="","",BZW_monatlich_DR!G8)</f>
        <v/>
      </c>
      <c r="H8" s="134"/>
      <c r="I8" s="38"/>
      <c r="J8" s="11" t="s">
        <v>30</v>
      </c>
      <c r="K8" s="11"/>
      <c r="L8" s="134" t="str">
        <f>IF(C8="","",C8)</f>
        <v/>
      </c>
      <c r="M8" s="134"/>
      <c r="N8" s="14"/>
      <c r="O8" s="19" t="s">
        <v>31</v>
      </c>
      <c r="P8" s="134" t="str">
        <f>IF(G8="","",G8)</f>
        <v/>
      </c>
      <c r="Q8" s="134"/>
      <c r="U8" s="106" t="s">
        <v>24</v>
      </c>
    </row>
    <row r="9" spans="1:21" ht="17.100000000000001" customHeight="1" x14ac:dyDescent="0.25">
      <c r="A9" s="11"/>
      <c r="B9" s="14"/>
      <c r="C9" s="14"/>
      <c r="D9" s="14"/>
      <c r="E9" s="11"/>
      <c r="F9" s="11"/>
      <c r="G9" s="11"/>
      <c r="H9" s="20"/>
      <c r="J9" s="11"/>
      <c r="K9" s="11"/>
      <c r="L9" s="11"/>
      <c r="M9" s="11"/>
      <c r="N9" s="11"/>
      <c r="O9" s="11"/>
      <c r="P9" s="11"/>
      <c r="Q9" s="11"/>
      <c r="U9" s="106" t="s">
        <v>23</v>
      </c>
    </row>
    <row r="10" spans="1:21" ht="17.100000000000001" customHeight="1" x14ac:dyDescent="0.25">
      <c r="A10" s="7" t="s">
        <v>35</v>
      </c>
      <c r="B10" s="11"/>
      <c r="C10" s="11"/>
      <c r="D10" s="11"/>
      <c r="E10" s="11"/>
      <c r="F10" s="11"/>
      <c r="G10" s="11"/>
      <c r="H10" s="11"/>
      <c r="J10" s="11"/>
      <c r="K10" s="11"/>
      <c r="L10" s="11"/>
      <c r="M10" s="11"/>
      <c r="N10" s="11"/>
      <c r="O10" s="11"/>
      <c r="P10" s="11"/>
      <c r="Q10" s="11"/>
      <c r="U10" s="106" t="s">
        <v>25</v>
      </c>
    </row>
    <row r="11" spans="1:21" ht="17.100000000000001" customHeight="1" x14ac:dyDescent="0.25">
      <c r="A11" s="11"/>
      <c r="B11" s="11"/>
      <c r="C11" s="11"/>
      <c r="D11" s="11"/>
      <c r="E11" s="11"/>
      <c r="F11" s="11"/>
      <c r="G11" s="11"/>
      <c r="H11" s="11"/>
      <c r="J11" s="7" t="s">
        <v>37</v>
      </c>
      <c r="K11" s="11"/>
      <c r="L11" s="11"/>
      <c r="M11" s="11"/>
      <c r="N11" s="11"/>
      <c r="O11" s="11"/>
      <c r="P11" s="11"/>
      <c r="Q11" s="11"/>
    </row>
    <row r="12" spans="1:21" ht="17.100000000000001" customHeight="1" x14ac:dyDescent="0.25">
      <c r="A12" s="11" t="s">
        <v>145</v>
      </c>
      <c r="B12" s="11"/>
      <c r="C12" s="109"/>
      <c r="D12" s="16"/>
      <c r="E12" s="11"/>
      <c r="F12" s="11"/>
      <c r="G12" s="11"/>
      <c r="H12" s="11"/>
      <c r="J12" s="11"/>
      <c r="K12" s="11"/>
      <c r="L12" s="11"/>
      <c r="M12" s="11"/>
      <c r="N12" s="11"/>
      <c r="O12" s="11"/>
      <c r="P12" s="11"/>
      <c r="Q12" s="11"/>
      <c r="U12" s="90" t="s">
        <v>124</v>
      </c>
    </row>
    <row r="13" spans="1:21" ht="17.100000000000001" customHeight="1" x14ac:dyDescent="0.25">
      <c r="A13" s="22" t="s">
        <v>142</v>
      </c>
      <c r="B13" s="11"/>
      <c r="C13" s="11"/>
      <c r="D13" s="11"/>
      <c r="E13" s="11"/>
      <c r="F13" s="11"/>
      <c r="G13" s="11"/>
      <c r="H13" s="11"/>
      <c r="J13" s="12" t="s">
        <v>144</v>
      </c>
      <c r="K13" s="11"/>
      <c r="L13" s="11"/>
      <c r="M13" s="11"/>
      <c r="N13" s="11"/>
      <c r="O13" s="12" t="s">
        <v>28</v>
      </c>
      <c r="P13" s="11"/>
      <c r="Q13" s="11"/>
      <c r="U13" s="90" t="s">
        <v>127</v>
      </c>
    </row>
    <row r="14" spans="1:21" ht="17.100000000000001" customHeight="1" x14ac:dyDescent="0.25">
      <c r="A14" s="11"/>
      <c r="B14" s="11"/>
      <c r="C14" s="11"/>
      <c r="D14" s="11"/>
      <c r="E14" s="11"/>
      <c r="F14" s="11"/>
      <c r="G14" s="11"/>
      <c r="H14" s="11"/>
      <c r="J14" s="23" t="s">
        <v>5</v>
      </c>
      <c r="K14" s="11"/>
      <c r="L14" s="120" t="str">
        <f>IF(BZW_monatlich_DR!L14="","",BZW_monatlich_DR!L14)</f>
        <v/>
      </c>
      <c r="M14" s="110"/>
      <c r="N14" s="11"/>
      <c r="O14" s="11" t="s">
        <v>61</v>
      </c>
      <c r="P14" s="11"/>
      <c r="Q14" s="11"/>
      <c r="U14" s="90" t="s">
        <v>128</v>
      </c>
    </row>
    <row r="15" spans="1:21" ht="17.100000000000001" customHeight="1" x14ac:dyDescent="0.25">
      <c r="A15" s="7" t="s">
        <v>34</v>
      </c>
      <c r="B15" s="11"/>
      <c r="C15" s="23"/>
      <c r="D15" s="14"/>
      <c r="E15" s="11"/>
      <c r="F15" s="11"/>
      <c r="G15" s="11"/>
      <c r="H15" s="11"/>
      <c r="J15" s="11" t="s">
        <v>9</v>
      </c>
      <c r="K15" s="11"/>
      <c r="L15" s="120" t="str">
        <f>IF(BZW_monatlich_DR!L15="","",BZW_monatlich_DR!L15)</f>
        <v/>
      </c>
      <c r="M15" s="110"/>
      <c r="N15" s="11"/>
      <c r="O15" s="37">
        <f>P15*0.85</f>
        <v>0</v>
      </c>
      <c r="P15" s="68">
        <f>BZW_monatlich_DR!P15</f>
        <v>0</v>
      </c>
      <c r="Q15" s="36">
        <f>P15*1.15</f>
        <v>0</v>
      </c>
      <c r="U15" s="90" t="s">
        <v>129</v>
      </c>
    </row>
    <row r="16" spans="1:21" ht="17.100000000000001" customHeight="1" x14ac:dyDescent="0.25">
      <c r="A16" s="11"/>
      <c r="B16" s="11"/>
      <c r="C16" s="11"/>
      <c r="D16" s="11"/>
      <c r="E16" s="11"/>
      <c r="F16" s="11"/>
      <c r="G16" s="11"/>
      <c r="H16" s="11"/>
      <c r="J16" s="23" t="s">
        <v>7</v>
      </c>
      <c r="K16" s="11"/>
      <c r="L16" s="120" t="str">
        <f>IF(BZW_monatlich_DR!L16="","",BZW_monatlich_DR!L16)</f>
        <v/>
      </c>
      <c r="M16" s="110"/>
      <c r="N16" s="11"/>
      <c r="O16" s="26" t="s">
        <v>103</v>
      </c>
      <c r="P16" s="26" t="s">
        <v>4</v>
      </c>
      <c r="Q16" s="26" t="s">
        <v>104</v>
      </c>
      <c r="U16" s="90" t="s">
        <v>86</v>
      </c>
    </row>
    <row r="17" spans="1:21" ht="18" customHeight="1" x14ac:dyDescent="0.25">
      <c r="A17" s="12" t="s">
        <v>146</v>
      </c>
      <c r="B17" s="11"/>
      <c r="C17" s="14"/>
      <c r="D17" s="14"/>
      <c r="E17" s="11"/>
      <c r="F17" s="11"/>
      <c r="G17" s="14"/>
      <c r="H17" s="14"/>
      <c r="I17" s="1"/>
      <c r="J17" s="11" t="s">
        <v>57</v>
      </c>
      <c r="K17" s="11"/>
      <c r="L17" s="120" t="str">
        <f>IF(BZW_monatlich_DR!L17="","",BZW_monatlich_DR!L17)</f>
        <v/>
      </c>
      <c r="M17" s="110"/>
      <c r="N17" s="11"/>
      <c r="O17" s="38" t="s">
        <v>62</v>
      </c>
      <c r="P17" s="38"/>
      <c r="Q17" s="38"/>
      <c r="U17" s="90" t="s">
        <v>130</v>
      </c>
    </row>
    <row r="18" spans="1:21" ht="18" customHeight="1" x14ac:dyDescent="0.25">
      <c r="A18" s="23" t="s">
        <v>5</v>
      </c>
      <c r="B18" s="11"/>
      <c r="C18" s="120" t="str">
        <f>IF(BZW_monatlich_DR!C18="","",BZW_monatlich_DR!C18)</f>
        <v/>
      </c>
      <c r="D18" s="103"/>
      <c r="E18" s="11"/>
      <c r="F18" s="14" t="s">
        <v>27</v>
      </c>
      <c r="G18" s="120" t="str">
        <f>IF(BZW_monatlich_DR!G18="","",BZW_monatlich_DR!G18)</f>
        <v/>
      </c>
      <c r="H18" s="103"/>
      <c r="J18" s="11" t="s">
        <v>8</v>
      </c>
      <c r="K18" s="11"/>
      <c r="L18" s="120" t="str">
        <f>IF(BZW_monatlich_DR!L18="","",BZW_monatlich_DR!L18)</f>
        <v/>
      </c>
      <c r="M18" s="110"/>
      <c r="N18" s="11"/>
      <c r="O18" s="37">
        <f>P18*0.85</f>
        <v>0</v>
      </c>
      <c r="P18" s="68">
        <f>BZW_monatlich_DR!P18</f>
        <v>0</v>
      </c>
      <c r="Q18" s="36">
        <f>P18*1.15</f>
        <v>0</v>
      </c>
      <c r="U18" s="90" t="s">
        <v>131</v>
      </c>
    </row>
    <row r="19" spans="1:21" ht="18" customHeight="1" x14ac:dyDescent="0.25">
      <c r="A19" s="11" t="s">
        <v>120</v>
      </c>
      <c r="B19" s="11"/>
      <c r="C19" s="119" t="str">
        <f>IF(BZW_monatlich_DR!C19="","",BZW_monatlich_DR!C19)</f>
        <v/>
      </c>
      <c r="D19" s="104"/>
      <c r="E19" s="11"/>
      <c r="F19" s="14" t="s">
        <v>119</v>
      </c>
      <c r="G19" s="120" t="str">
        <f>IF(BZW_monatlich_DR!G19="","",BZW_monatlich_DR!G19)</f>
        <v/>
      </c>
      <c r="H19" s="24"/>
      <c r="J19" s="14" t="s">
        <v>27</v>
      </c>
      <c r="K19" s="11"/>
      <c r="L19" s="120" t="str">
        <f>IF(BZW_monatlich_DR!L19="","",BZW_monatlich_DR!L19)</f>
        <v/>
      </c>
      <c r="M19" s="110"/>
      <c r="N19" s="11"/>
      <c r="O19" s="26" t="s">
        <v>103</v>
      </c>
      <c r="P19" s="26" t="s">
        <v>4</v>
      </c>
      <c r="Q19" s="26" t="s">
        <v>104</v>
      </c>
      <c r="U19" s="90" t="s">
        <v>132</v>
      </c>
    </row>
    <row r="20" spans="1:21" ht="18" customHeight="1" x14ac:dyDescent="0.25">
      <c r="A20" s="11" t="s">
        <v>9</v>
      </c>
      <c r="B20" s="11"/>
      <c r="C20" s="119" t="str">
        <f>IF(BZW_monatlich_DR!C20="","",BZW_monatlich_DR!C20)</f>
        <v/>
      </c>
      <c r="D20" s="104"/>
      <c r="E20" s="11"/>
      <c r="F20" s="11" t="s">
        <v>56</v>
      </c>
      <c r="G20" s="120" t="str">
        <f>IF(BZW_monatlich_DR!G20="","",BZW_monatlich_DR!G20)</f>
        <v/>
      </c>
      <c r="H20" s="24"/>
      <c r="J20" s="14" t="s">
        <v>106</v>
      </c>
      <c r="K20" s="11"/>
      <c r="L20" s="120" t="str">
        <f>IF(BZW_monatlich_DR!L20="","",BZW_monatlich_DR!L20)</f>
        <v/>
      </c>
      <c r="M20" s="110" t="str">
        <f>IF(BZW_monatlich_DR!M20="","",BZW_monatlich_DR!M20)</f>
        <v/>
      </c>
      <c r="N20" s="11"/>
      <c r="O20" s="38" t="s">
        <v>63</v>
      </c>
      <c r="P20" s="38"/>
      <c r="Q20" s="38"/>
      <c r="U20" s="90" t="s">
        <v>133</v>
      </c>
    </row>
    <row r="21" spans="1:21" ht="18" customHeight="1" x14ac:dyDescent="0.25">
      <c r="A21" s="22" t="s">
        <v>102</v>
      </c>
      <c r="B21" s="11"/>
      <c r="C21" s="11"/>
      <c r="D21" s="11"/>
      <c r="E21" s="11"/>
      <c r="F21" s="11"/>
      <c r="G21" s="11"/>
      <c r="H21" s="11"/>
      <c r="J21" s="11" t="s">
        <v>56</v>
      </c>
      <c r="K21" s="11"/>
      <c r="L21" s="120" t="str">
        <f>IF(BZW_monatlich_DR!L21="","",BZW_monatlich_DR!L21)</f>
        <v/>
      </c>
      <c r="M21" s="110"/>
      <c r="N21" s="11"/>
      <c r="O21" s="37">
        <f>P21*0.85</f>
        <v>0</v>
      </c>
      <c r="P21" s="68">
        <f>BZW_monatlich_DR!P21</f>
        <v>0</v>
      </c>
      <c r="Q21" s="36">
        <f>P21*1.15</f>
        <v>0</v>
      </c>
      <c r="U21" s="90" t="s">
        <v>134</v>
      </c>
    </row>
    <row r="22" spans="1:21" ht="18" customHeight="1" x14ac:dyDescent="0.25">
      <c r="A22" s="22"/>
      <c r="B22" s="11"/>
      <c r="C22" s="11"/>
      <c r="D22" s="11"/>
      <c r="E22" s="11"/>
      <c r="F22" s="11"/>
      <c r="G22" s="11"/>
      <c r="H22" s="11"/>
      <c r="J22" s="39" t="s">
        <v>143</v>
      </c>
      <c r="K22" s="11"/>
      <c r="L22" s="11"/>
      <c r="M22" s="11"/>
      <c r="N22" s="11"/>
      <c r="O22" s="26" t="s">
        <v>103</v>
      </c>
      <c r="P22" s="26" t="s">
        <v>4</v>
      </c>
      <c r="Q22" s="26" t="s">
        <v>104</v>
      </c>
      <c r="U22" s="90" t="s">
        <v>136</v>
      </c>
    </row>
    <row r="23" spans="1:21" ht="18" customHeight="1" x14ac:dyDescent="0.25">
      <c r="A23" s="12" t="s">
        <v>39</v>
      </c>
      <c r="B23" s="11"/>
      <c r="C23" s="11"/>
      <c r="D23" s="11"/>
      <c r="E23" s="11"/>
      <c r="F23" s="11"/>
      <c r="G23" s="11"/>
      <c r="H23" s="11"/>
      <c r="J23" s="11"/>
      <c r="K23" s="11"/>
      <c r="L23" s="11"/>
      <c r="M23" s="11"/>
      <c r="N23" s="11"/>
      <c r="O23" s="38" t="s">
        <v>80</v>
      </c>
      <c r="P23" s="38"/>
      <c r="Q23" s="38"/>
      <c r="U23" s="90" t="s">
        <v>135</v>
      </c>
    </row>
    <row r="24" spans="1:21" ht="18" customHeight="1" x14ac:dyDescent="0.25">
      <c r="A24" s="23" t="s">
        <v>7</v>
      </c>
      <c r="B24" s="124">
        <f>BZW_monatlich_DR!B24</f>
        <v>0</v>
      </c>
      <c r="C24" s="124" t="str">
        <f>BZW_monatlich_DR!C24</f>
        <v xml:space="preserve">Höhe: </v>
      </c>
      <c r="D24" s="11"/>
      <c r="E24" s="18" t="s">
        <v>57</v>
      </c>
      <c r="F24" s="37">
        <f>G24*0.85</f>
        <v>0</v>
      </c>
      <c r="G24" s="68">
        <f>BZW_monatlich_DR!G24</f>
        <v>0</v>
      </c>
      <c r="H24" s="36">
        <f>G24*1.15</f>
        <v>0</v>
      </c>
      <c r="J24" s="12" t="s">
        <v>59</v>
      </c>
      <c r="K24" s="11"/>
      <c r="L24" s="11"/>
      <c r="M24" s="11"/>
      <c r="N24" s="11"/>
      <c r="O24" s="37">
        <f>P24*0.85</f>
        <v>0</v>
      </c>
      <c r="P24" s="68">
        <f>BZW_monatlich_DR!P24</f>
        <v>0</v>
      </c>
      <c r="Q24" s="36">
        <f>P24*1.15</f>
        <v>0</v>
      </c>
    </row>
    <row r="25" spans="1:21" ht="18" customHeight="1" x14ac:dyDescent="0.35">
      <c r="A25" s="11" t="s">
        <v>8</v>
      </c>
      <c r="B25" s="125">
        <f>BZW_monatlich_DR!B25</f>
        <v>0</v>
      </c>
      <c r="C25" s="117"/>
      <c r="D25" s="11"/>
      <c r="E25" s="18" t="s">
        <v>58</v>
      </c>
      <c r="F25" s="37" t="e">
        <f>G25*0.85</f>
        <v>#VALUE!</v>
      </c>
      <c r="G25" s="68" t="str">
        <f>BZW_monatlich_DR!G25</f>
        <v/>
      </c>
      <c r="H25" s="36" t="e">
        <f>G25*1.15</f>
        <v>#VALUE!</v>
      </c>
      <c r="J25" s="11" t="s">
        <v>60</v>
      </c>
      <c r="K25" s="11"/>
      <c r="L25" s="11"/>
      <c r="M25" s="11"/>
      <c r="N25" s="11"/>
      <c r="O25" s="26" t="s">
        <v>103</v>
      </c>
      <c r="P25" s="26" t="s">
        <v>4</v>
      </c>
      <c r="Q25" s="26" t="s">
        <v>104</v>
      </c>
    </row>
    <row r="26" spans="1:21" ht="18" customHeight="1" x14ac:dyDescent="0.25">
      <c r="A26" s="11"/>
      <c r="B26" s="18"/>
      <c r="C26" s="18"/>
      <c r="D26" s="11"/>
      <c r="E26" s="18"/>
      <c r="F26" s="26" t="s">
        <v>103</v>
      </c>
      <c r="G26" s="26" t="s">
        <v>4</v>
      </c>
      <c r="H26" s="26" t="s">
        <v>104</v>
      </c>
      <c r="J26" s="11"/>
      <c r="K26" s="11"/>
      <c r="L26" s="11"/>
      <c r="M26" s="11"/>
      <c r="N26" s="11"/>
      <c r="O26" s="11"/>
      <c r="P26" s="11"/>
      <c r="Q26" s="11"/>
      <c r="U26" s="91">
        <v>5</v>
      </c>
    </row>
    <row r="27" spans="1:21" ht="18" customHeight="1" x14ac:dyDescent="0.25">
      <c r="A27" s="12" t="s">
        <v>40</v>
      </c>
      <c r="B27" s="18"/>
      <c r="C27" s="18"/>
      <c r="D27" s="11"/>
      <c r="E27" s="18"/>
      <c r="F27" s="11"/>
      <c r="G27" s="11"/>
      <c r="H27" s="11"/>
      <c r="J27" s="11"/>
      <c r="K27" s="11"/>
      <c r="L27" s="11"/>
      <c r="M27" s="11"/>
      <c r="N27" s="11"/>
      <c r="O27" s="11"/>
      <c r="P27" s="11"/>
      <c r="Q27" s="11"/>
      <c r="U27" s="91">
        <v>4.5</v>
      </c>
    </row>
    <row r="28" spans="1:21" ht="18" customHeight="1" x14ac:dyDescent="0.25">
      <c r="A28" s="23" t="s">
        <v>7</v>
      </c>
      <c r="B28" s="124">
        <f>BZW_monatlich_DR!B28</f>
        <v>0</v>
      </c>
      <c r="C28" s="124" t="str">
        <f>BZW_monatlich_DR!C28</f>
        <v xml:space="preserve">Höhe: </v>
      </c>
      <c r="D28" s="11"/>
      <c r="E28" s="18" t="s">
        <v>57</v>
      </c>
      <c r="F28" s="37">
        <f>G28*0.85</f>
        <v>0</v>
      </c>
      <c r="G28" s="68">
        <f>BZW_monatlich_DR!G28</f>
        <v>0</v>
      </c>
      <c r="H28" s="36">
        <f>G28*1.15</f>
        <v>0</v>
      </c>
      <c r="J28" s="12" t="s">
        <v>64</v>
      </c>
      <c r="K28" s="11"/>
      <c r="L28" s="11"/>
      <c r="M28" s="11"/>
      <c r="N28" s="11"/>
      <c r="O28" s="11"/>
      <c r="P28" s="40"/>
      <c r="Q28" s="41"/>
      <c r="U28" s="91">
        <v>4</v>
      </c>
    </row>
    <row r="29" spans="1:21" ht="18" customHeight="1" x14ac:dyDescent="0.25">
      <c r="A29" s="11" t="s">
        <v>8</v>
      </c>
      <c r="B29" s="125">
        <f>BZW_monatlich_DR!B29</f>
        <v>0</v>
      </c>
      <c r="C29" s="117"/>
      <c r="D29" s="11"/>
      <c r="E29" s="18" t="s">
        <v>58</v>
      </c>
      <c r="F29" s="37" t="e">
        <f>G29*0.85</f>
        <v>#VALUE!</v>
      </c>
      <c r="G29" s="68" t="str">
        <f>BZW_monatlich_DR!G29</f>
        <v/>
      </c>
      <c r="H29" s="36" t="e">
        <f>G29*1.15</f>
        <v>#VALUE!</v>
      </c>
      <c r="J29" s="139" t="s">
        <v>65</v>
      </c>
      <c r="K29" s="42" t="s">
        <v>66</v>
      </c>
      <c r="L29" s="42" t="s">
        <v>79</v>
      </c>
      <c r="M29" s="42" t="s">
        <v>78</v>
      </c>
      <c r="N29" s="42" t="s">
        <v>77</v>
      </c>
      <c r="O29" s="42" t="s">
        <v>76</v>
      </c>
      <c r="P29" s="42" t="s">
        <v>75</v>
      </c>
      <c r="Q29" s="42" t="s">
        <v>74</v>
      </c>
      <c r="U29" s="91">
        <v>3.5</v>
      </c>
    </row>
    <row r="30" spans="1:21" ht="18" customHeight="1" x14ac:dyDescent="0.25">
      <c r="A30" s="11"/>
      <c r="B30" s="18"/>
      <c r="C30" s="18"/>
      <c r="D30" s="11"/>
      <c r="E30" s="18"/>
      <c r="F30" s="26" t="s">
        <v>103</v>
      </c>
      <c r="G30" s="26" t="s">
        <v>4</v>
      </c>
      <c r="H30" s="26" t="s">
        <v>104</v>
      </c>
      <c r="J30" s="140"/>
      <c r="K30" s="42" t="s">
        <v>67</v>
      </c>
      <c r="L30" s="42" t="s">
        <v>68</v>
      </c>
      <c r="M30" s="42" t="s">
        <v>69</v>
      </c>
      <c r="N30" s="42" t="s">
        <v>70</v>
      </c>
      <c r="O30" s="42" t="s">
        <v>71</v>
      </c>
      <c r="P30" s="42" t="s">
        <v>72</v>
      </c>
      <c r="Q30" s="42" t="s">
        <v>73</v>
      </c>
      <c r="U30" s="91">
        <v>3</v>
      </c>
    </row>
    <row r="31" spans="1:21" ht="18" customHeight="1" x14ac:dyDescent="0.25">
      <c r="A31" s="12" t="s">
        <v>41</v>
      </c>
      <c r="B31" s="18"/>
      <c r="C31" s="18"/>
      <c r="D31" s="11"/>
      <c r="E31" s="18"/>
      <c r="F31" s="11"/>
      <c r="G31" s="11"/>
      <c r="H31" s="11"/>
      <c r="J31" s="11"/>
      <c r="K31" s="11"/>
      <c r="L31" s="11"/>
      <c r="M31" s="11"/>
      <c r="N31" s="11"/>
      <c r="O31" s="11"/>
      <c r="P31" s="11"/>
      <c r="Q31" s="11"/>
      <c r="U31" s="91">
        <v>2.5</v>
      </c>
    </row>
    <row r="32" spans="1:21" ht="18" customHeight="1" x14ac:dyDescent="0.25">
      <c r="A32" s="23" t="s">
        <v>7</v>
      </c>
      <c r="B32" s="124">
        <f>BZW_monatlich_DR!B32</f>
        <v>0</v>
      </c>
      <c r="C32" s="124" t="str">
        <f>BZW_monatlich_DR!C32</f>
        <v xml:space="preserve">Höhe: </v>
      </c>
      <c r="D32" s="11"/>
      <c r="E32" s="18" t="s">
        <v>57</v>
      </c>
      <c r="F32" s="37">
        <f>G32*0.85</f>
        <v>0</v>
      </c>
      <c r="G32" s="68">
        <f>BZW_monatlich_DR!G32</f>
        <v>0</v>
      </c>
      <c r="H32" s="36">
        <f>G32*1.15</f>
        <v>0</v>
      </c>
      <c r="J32" s="12" t="s">
        <v>42</v>
      </c>
      <c r="K32" s="11"/>
      <c r="L32" s="11"/>
      <c r="M32" s="11"/>
      <c r="N32" s="11"/>
      <c r="O32" s="11"/>
      <c r="P32" s="11"/>
      <c r="Q32" s="11"/>
      <c r="U32" s="91">
        <v>2</v>
      </c>
    </row>
    <row r="33" spans="1:21" ht="18" customHeight="1" x14ac:dyDescent="0.25">
      <c r="A33" s="11" t="s">
        <v>8</v>
      </c>
      <c r="B33" s="125">
        <f>BZW_monatlich_DR!B33</f>
        <v>0</v>
      </c>
      <c r="C33" s="117"/>
      <c r="D33" s="11"/>
      <c r="E33" s="18" t="s">
        <v>58</v>
      </c>
      <c r="F33" s="37" t="e">
        <f>G33*0.85</f>
        <v>#VALUE!</v>
      </c>
      <c r="G33" s="68" t="str">
        <f>BZW_monatlich_DR!G33</f>
        <v/>
      </c>
      <c r="H33" s="36" t="e">
        <f>G33*1.15</f>
        <v>#VALUE!</v>
      </c>
      <c r="J33" s="43" t="s">
        <v>113</v>
      </c>
      <c r="K33" s="44" t="s">
        <v>114</v>
      </c>
      <c r="L33" s="43" t="s">
        <v>114</v>
      </c>
      <c r="M33" s="44" t="s">
        <v>115</v>
      </c>
      <c r="N33" s="43" t="s">
        <v>116</v>
      </c>
      <c r="O33" s="44" t="s">
        <v>117</v>
      </c>
      <c r="P33" s="43" t="s">
        <v>117</v>
      </c>
      <c r="Q33" s="43" t="s">
        <v>118</v>
      </c>
      <c r="R33" s="1"/>
      <c r="U33" s="91">
        <v>1.5</v>
      </c>
    </row>
    <row r="34" spans="1:21" ht="18" customHeight="1" x14ac:dyDescent="0.25">
      <c r="A34" s="11"/>
      <c r="B34" s="11"/>
      <c r="C34" s="11"/>
      <c r="D34" s="11"/>
      <c r="E34" s="27"/>
      <c r="F34" s="26" t="s">
        <v>103</v>
      </c>
      <c r="G34" s="26" t="s">
        <v>4</v>
      </c>
      <c r="H34" s="26" t="s">
        <v>104</v>
      </c>
      <c r="I34" s="1"/>
      <c r="J34" s="92"/>
      <c r="K34" s="93"/>
      <c r="L34" s="94" t="str">
        <f>IF(K34="","",K34)</f>
        <v/>
      </c>
      <c r="M34" s="93"/>
      <c r="N34" s="95"/>
      <c r="O34" s="93"/>
      <c r="P34" s="94" t="str">
        <f>IF(O34="","",O34)</f>
        <v/>
      </c>
      <c r="Q34" s="92"/>
      <c r="R34" s="1"/>
      <c r="U34" s="91">
        <v>1</v>
      </c>
    </row>
    <row r="35" spans="1:21" ht="18" customHeight="1" x14ac:dyDescent="0.25">
      <c r="A35" s="11"/>
      <c r="B35" s="11"/>
      <c r="C35" s="11"/>
      <c r="D35" s="11"/>
      <c r="E35" s="11"/>
      <c r="F35" s="26"/>
      <c r="G35" s="26"/>
      <c r="H35" s="26"/>
      <c r="J35" s="155" t="str">
        <f>CONCATENATE("Δ1: ",J34-K34)</f>
        <v>Δ1: 0</v>
      </c>
      <c r="K35" s="156"/>
      <c r="L35" s="155" t="str">
        <f>CONCATENATE("Δ2: ",K34-M34)</f>
        <v>Δ2: 0</v>
      </c>
      <c r="M35" s="156"/>
      <c r="N35" s="155" t="str">
        <f>CONCATENATE("Δ3: ",N34-O34)</f>
        <v>Δ3: 0</v>
      </c>
      <c r="O35" s="156"/>
      <c r="P35" s="155" t="str">
        <f>CONCATENATE("Δ4: ",O34-Q34)</f>
        <v>Δ4: 0</v>
      </c>
      <c r="Q35" s="155"/>
      <c r="R35" s="1"/>
      <c r="U35" s="91">
        <v>0.5</v>
      </c>
    </row>
    <row r="36" spans="1:21" ht="18" customHeight="1" x14ac:dyDescent="0.25">
      <c r="A36" s="12" t="s">
        <v>59</v>
      </c>
      <c r="B36" s="11"/>
      <c r="C36" s="11"/>
      <c r="D36" s="11"/>
      <c r="E36" s="11"/>
      <c r="F36" s="26"/>
      <c r="G36" s="26"/>
      <c r="H36" s="26"/>
      <c r="J36" s="137" t="str">
        <f>CONCATENATE("Status Δ1:  ",IF(AND(J34="",K34=""),"",IF(P15&gt;0,IF(OR(J34-K34&lt;P15*0.85,J34-K34&gt;P15*1.15),"nicht O.K.","O.K."),IF(OR(J34-K34&gt;P15*0.85,J34-K34&lt;P15*1.15),"nicht O.K.","O.K."))))</f>
        <v xml:space="preserve">Status Δ1:  </v>
      </c>
      <c r="K36" s="138"/>
      <c r="L36" s="137" t="str">
        <f>CONCATENATE("Status Δ2:  ",IF(AND(K34="",M34=""),"",IF(P18&gt;0,IF(OR(K34-M34&lt;P18*0.85,K34-M34&gt;P18*1.15),"nicht O.K.","O.K."),IF(OR(K34-M34&gt;P18*0.85,K34-M34&lt;P18*1.15),"nicht O.K.","O.K."))))</f>
        <v xml:space="preserve">Status Δ2:  </v>
      </c>
      <c r="M36" s="138"/>
      <c r="N36" s="137" t="str">
        <f>CONCATENATE("Status Δ3:  ",IF(AND(N34="",O34=""),"",IF(P21&gt;0,IF(OR(N34-O34&lt;P21*0.85,N34-O34&gt;P21*1.15),"nicht O.K.","O.K."),IF(OR(N34-O34&gt;P21*0.85,N34-O34&lt;P21*1.15),"nicht O.K.","O.K."))))</f>
        <v xml:space="preserve">Status Δ3:  </v>
      </c>
      <c r="O36" s="138"/>
      <c r="P36" s="137" t="str">
        <f>CONCATENATE("Status Δ4:  ",IF(AND(O34="",Q34=""),"",IF(P24&gt;0,IF(OR(O34-Q34&lt;P24*0.85,O34-Q34&gt;P24*1.15),"nicht O.K.","O.K."),IF(OR(O34-Q34&gt;P24*0.85,O34-Q34&lt;P24*1.15),"nicht O.K.","O.K."))))</f>
        <v xml:space="preserve">Status Δ4:  </v>
      </c>
      <c r="Q36" s="137"/>
      <c r="R36" s="1"/>
      <c r="U36" s="91">
        <v>0</v>
      </c>
    </row>
    <row r="37" spans="1:21" ht="18" customHeight="1" x14ac:dyDescent="0.25">
      <c r="A37" s="11"/>
      <c r="B37" s="11"/>
      <c r="C37" s="28" t="s">
        <v>53</v>
      </c>
      <c r="D37" s="11"/>
      <c r="E37" s="11"/>
      <c r="F37" s="26"/>
      <c r="G37" s="26"/>
      <c r="H37" s="26"/>
      <c r="J37" s="38"/>
      <c r="K37" s="11"/>
      <c r="L37" s="11"/>
      <c r="M37" s="11"/>
      <c r="N37" s="11"/>
      <c r="O37" s="11"/>
      <c r="P37" s="11"/>
      <c r="Q37" s="11"/>
    </row>
    <row r="38" spans="1:21" ht="18" customHeight="1" x14ac:dyDescent="0.25">
      <c r="A38" s="11"/>
      <c r="B38" s="11"/>
      <c r="C38" s="28" t="s">
        <v>52</v>
      </c>
      <c r="D38" s="11"/>
      <c r="E38" s="11"/>
      <c r="F38" s="26"/>
      <c r="G38" s="26"/>
      <c r="H38" s="26"/>
      <c r="J38" s="7" t="s">
        <v>36</v>
      </c>
      <c r="K38" s="11"/>
      <c r="L38" s="11"/>
      <c r="M38" s="11"/>
      <c r="N38" s="11"/>
      <c r="O38" s="11"/>
      <c r="P38" s="11"/>
      <c r="Q38" s="11"/>
    </row>
    <row r="39" spans="1:21" ht="18" customHeight="1" x14ac:dyDescent="0.25">
      <c r="A39" s="11"/>
      <c r="B39" s="11"/>
      <c r="C39" s="28" t="s">
        <v>47</v>
      </c>
      <c r="D39" s="11"/>
      <c r="E39" s="11"/>
      <c r="F39" s="26"/>
      <c r="G39" s="26"/>
      <c r="H39" s="26"/>
      <c r="J39" s="11"/>
      <c r="K39" s="11"/>
      <c r="L39" s="11"/>
      <c r="M39" s="11"/>
      <c r="N39" s="11"/>
      <c r="O39" s="11"/>
      <c r="P39" s="11"/>
      <c r="Q39" s="11"/>
    </row>
    <row r="40" spans="1:21" ht="18" customHeight="1" x14ac:dyDescent="0.25">
      <c r="A40" s="11"/>
      <c r="B40" s="11"/>
      <c r="C40" s="11"/>
      <c r="D40" s="11"/>
      <c r="E40" s="11"/>
      <c r="F40" s="11"/>
      <c r="G40" s="11"/>
      <c r="H40" s="11"/>
      <c r="J40" s="11" t="s">
        <v>147</v>
      </c>
      <c r="K40" s="11"/>
      <c r="L40" s="107"/>
      <c r="M40" s="107"/>
      <c r="N40" s="11"/>
      <c r="O40" s="11"/>
      <c r="P40" s="11"/>
      <c r="Q40" s="11"/>
    </row>
    <row r="41" spans="1:21" ht="18" customHeight="1" x14ac:dyDescent="0.25">
      <c r="A41" s="12" t="s">
        <v>42</v>
      </c>
      <c r="B41" s="11"/>
      <c r="C41" s="11"/>
      <c r="D41" s="11"/>
      <c r="E41" s="11"/>
      <c r="F41" s="11"/>
      <c r="G41" s="11"/>
      <c r="H41" s="11"/>
      <c r="J41" s="47" t="s">
        <v>112</v>
      </c>
      <c r="K41" s="11"/>
      <c r="L41" s="122" t="s">
        <v>151</v>
      </c>
      <c r="M41" s="122" t="s">
        <v>152</v>
      </c>
      <c r="N41" s="11"/>
      <c r="O41" s="11"/>
      <c r="P41" s="11"/>
      <c r="Q41" s="11"/>
    </row>
    <row r="42" spans="1:21" ht="18" customHeight="1" x14ac:dyDescent="0.25">
      <c r="A42" s="29" t="s">
        <v>43</v>
      </c>
      <c r="B42" s="29" t="s">
        <v>14</v>
      </c>
      <c r="C42" s="29" t="s">
        <v>48</v>
      </c>
      <c r="D42" s="29" t="s">
        <v>49</v>
      </c>
      <c r="E42" s="29" t="s">
        <v>50</v>
      </c>
      <c r="F42" s="29" t="s">
        <v>51</v>
      </c>
      <c r="G42" s="29" t="s">
        <v>38</v>
      </c>
      <c r="H42" s="29" t="s">
        <v>15</v>
      </c>
      <c r="J42" s="11"/>
      <c r="K42" s="11"/>
      <c r="L42" s="11"/>
      <c r="M42" s="11"/>
      <c r="N42" s="11"/>
      <c r="O42" s="11"/>
      <c r="P42" s="11"/>
      <c r="Q42" s="11"/>
    </row>
    <row r="43" spans="1:21" ht="18" customHeight="1" x14ac:dyDescent="0.25">
      <c r="A43" s="30" t="s">
        <v>44</v>
      </c>
      <c r="B43" s="30"/>
      <c r="C43" s="30"/>
      <c r="D43" s="30"/>
      <c r="E43" s="30"/>
      <c r="F43" s="30"/>
      <c r="G43" s="32" t="str">
        <f>IF(C43&lt;&gt;"",ABS(C43-E43)/SQRT((D43^2+F43^2)/2),"")</f>
        <v/>
      </c>
      <c r="H43" s="34" t="str">
        <f>IF(AND(B43="",C43="",D43="",E43="",F43=""),"",IF(OR(B43&lt;$F$24,B43&gt;$H$24,G43&lt;$F$25,G43&gt;$H$25),"nicht O.K.","O.K."))</f>
        <v/>
      </c>
      <c r="J43" s="11"/>
      <c r="K43" s="11"/>
      <c r="L43" s="11"/>
      <c r="M43" s="11"/>
      <c r="N43" s="11"/>
      <c r="O43" s="11"/>
      <c r="P43" s="11"/>
      <c r="Q43" s="11"/>
    </row>
    <row r="44" spans="1:21" ht="18" customHeight="1" x14ac:dyDescent="0.25">
      <c r="A44" s="30" t="s">
        <v>45</v>
      </c>
      <c r="B44" s="30"/>
      <c r="C44" s="30"/>
      <c r="D44" s="30"/>
      <c r="E44" s="30"/>
      <c r="F44" s="30"/>
      <c r="G44" s="32" t="str">
        <f>IF(C44&lt;&gt;"",ABS(C44-E44)/SQRT((D44^2+F44^2)/2),"")</f>
        <v/>
      </c>
      <c r="H44" s="34" t="str">
        <f>IF(AND(B44="",C44="",D44="",E44="",F44=""),"",IF(OR(B44&lt;$F$28,B44&gt;$H$28,G44&lt;$F$29,G44&gt;$H$29),"nicht O.K.","O.K."))</f>
        <v/>
      </c>
      <c r="J44" s="157"/>
      <c r="K44" s="157"/>
      <c r="L44" s="11"/>
      <c r="M44" s="48"/>
      <c r="N44" s="11"/>
      <c r="O44" s="109"/>
      <c r="P44" s="109"/>
      <c r="Q44" s="109"/>
    </row>
    <row r="45" spans="1:21" ht="18" customHeight="1" x14ac:dyDescent="0.25">
      <c r="A45" s="31" t="s">
        <v>46</v>
      </c>
      <c r="B45" s="31"/>
      <c r="C45" s="31"/>
      <c r="D45" s="31"/>
      <c r="E45" s="31"/>
      <c r="F45" s="31"/>
      <c r="G45" s="33" t="str">
        <f>IF(C45&lt;&gt;"",ABS(C45-E45)/SQRT((D45^2+F45^2)/2),"")</f>
        <v/>
      </c>
      <c r="H45" s="35" t="str">
        <f>IF(AND(B45="",C45="",D45="",E45="",F45=""),"",IF(OR(B45&lt;$F$32,B45&gt;$H$32,G45&lt;$F$33,G45&gt;$H$33),"nicht O.K.","O.K."))</f>
        <v/>
      </c>
      <c r="J45" s="143" t="s">
        <v>149</v>
      </c>
      <c r="K45" s="143"/>
      <c r="L45" s="11"/>
      <c r="M45" s="116" t="s">
        <v>148</v>
      </c>
      <c r="N45" s="11"/>
      <c r="O45" s="143" t="s">
        <v>16</v>
      </c>
      <c r="P45" s="143"/>
      <c r="Q45" s="143"/>
    </row>
    <row r="46" spans="1:21" ht="18" customHeight="1" x14ac:dyDescent="0.25">
      <c r="A46" s="11"/>
      <c r="B46" s="11"/>
      <c r="C46" s="11"/>
      <c r="D46" s="11"/>
      <c r="E46" s="11"/>
      <c r="F46" s="11"/>
      <c r="G46" s="11"/>
      <c r="H46" s="11"/>
      <c r="J46" s="38"/>
      <c r="K46" s="38"/>
      <c r="L46" s="38"/>
      <c r="M46" s="38"/>
      <c r="N46" s="38"/>
      <c r="O46" s="38"/>
      <c r="P46" s="38"/>
      <c r="Q46" s="38"/>
    </row>
    <row r="47" spans="1:21" ht="18" customHeight="1" x14ac:dyDescent="0.25"/>
    <row r="48" spans="1:21" ht="18" customHeight="1" x14ac:dyDescent="0.25"/>
    <row r="49" ht="18" customHeight="1" x14ac:dyDescent="0.25"/>
    <row r="50" ht="18" customHeight="1" x14ac:dyDescent="0.25"/>
    <row r="51" ht="18" customHeight="1" x14ac:dyDescent="0.25"/>
    <row r="52" ht="18" customHeight="1" x14ac:dyDescent="0.25"/>
    <row r="53" ht="18" customHeight="1" x14ac:dyDescent="0.25"/>
    <row r="54" ht="18" customHeight="1" x14ac:dyDescent="0.25"/>
    <row r="55" ht="18" customHeight="1" x14ac:dyDescent="0.25"/>
    <row r="56" ht="18" customHeight="1" x14ac:dyDescent="0.25"/>
    <row r="57" ht="18" customHeight="1" x14ac:dyDescent="0.25"/>
    <row r="58" ht="18" customHeight="1" x14ac:dyDescent="0.25"/>
    <row r="59" ht="18" customHeight="1" x14ac:dyDescent="0.25"/>
    <row r="60" ht="18" customHeight="1" x14ac:dyDescent="0.25"/>
    <row r="61" ht="18" customHeight="1" x14ac:dyDescent="0.25"/>
    <row r="62" ht="18" customHeight="1" x14ac:dyDescent="0.25"/>
    <row r="63" ht="18" customHeight="1" x14ac:dyDescent="0.25"/>
    <row r="64" ht="18" customHeight="1" x14ac:dyDescent="0.25"/>
    <row r="65" ht="18" customHeight="1" x14ac:dyDescent="0.25"/>
    <row r="66" ht="18" customHeight="1" x14ac:dyDescent="0.25"/>
    <row r="67" ht="18" customHeight="1" x14ac:dyDescent="0.25"/>
    <row r="68" ht="18" customHeight="1" x14ac:dyDescent="0.25"/>
    <row r="69" ht="18" customHeight="1" x14ac:dyDescent="0.25"/>
    <row r="70" ht="18" customHeight="1" x14ac:dyDescent="0.25"/>
    <row r="71" ht="18" customHeight="1" x14ac:dyDescent="0.25"/>
    <row r="72" ht="18" customHeight="1" x14ac:dyDescent="0.25"/>
    <row r="73" ht="18" customHeight="1" x14ac:dyDescent="0.25"/>
    <row r="74" ht="18" customHeight="1" x14ac:dyDescent="0.25"/>
    <row r="75" ht="18" customHeight="1" x14ac:dyDescent="0.25"/>
    <row r="76" ht="18" customHeight="1" x14ac:dyDescent="0.25"/>
    <row r="77" ht="18" customHeight="1" x14ac:dyDescent="0.25"/>
    <row r="78" ht="18" customHeight="1" x14ac:dyDescent="0.25"/>
    <row r="79" ht="18" customHeight="1" x14ac:dyDescent="0.25"/>
    <row r="80" ht="18" customHeight="1" x14ac:dyDescent="0.25"/>
    <row r="81" ht="18" customHeight="1" x14ac:dyDescent="0.25"/>
    <row r="82" ht="18" customHeight="1" x14ac:dyDescent="0.25"/>
    <row r="83" ht="18" customHeight="1" x14ac:dyDescent="0.25"/>
    <row r="84" ht="18" customHeight="1" x14ac:dyDescent="0.25"/>
    <row r="85" ht="18" customHeight="1" x14ac:dyDescent="0.25"/>
    <row r="86" ht="18" customHeight="1" x14ac:dyDescent="0.25"/>
    <row r="87" ht="18" customHeight="1" x14ac:dyDescent="0.25"/>
    <row r="88" ht="18" customHeight="1" x14ac:dyDescent="0.25"/>
    <row r="89" ht="18" customHeight="1" x14ac:dyDescent="0.25"/>
    <row r="90" ht="18" customHeight="1" x14ac:dyDescent="0.25"/>
    <row r="91" ht="18" customHeight="1" x14ac:dyDescent="0.25"/>
    <row r="92" ht="18" customHeight="1" x14ac:dyDescent="0.25"/>
    <row r="93" ht="18" customHeight="1" x14ac:dyDescent="0.25"/>
    <row r="94" ht="18" customHeight="1" x14ac:dyDescent="0.25"/>
    <row r="95" ht="18" customHeight="1" x14ac:dyDescent="0.25"/>
    <row r="96" ht="18" customHeight="1" x14ac:dyDescent="0.25"/>
    <row r="97" ht="18" customHeight="1" x14ac:dyDescent="0.25"/>
    <row r="98" ht="18" customHeight="1" x14ac:dyDescent="0.25"/>
    <row r="99" ht="18" customHeight="1" x14ac:dyDescent="0.25"/>
    <row r="100" ht="18" customHeight="1" x14ac:dyDescent="0.25"/>
    <row r="101" ht="18" customHeight="1" x14ac:dyDescent="0.25"/>
    <row r="102" ht="18" customHeight="1" x14ac:dyDescent="0.25"/>
    <row r="103" ht="18" customHeight="1" x14ac:dyDescent="0.25"/>
    <row r="104" ht="18" customHeight="1" x14ac:dyDescent="0.25"/>
    <row r="105" ht="18" customHeight="1" x14ac:dyDescent="0.25"/>
    <row r="106" ht="18" customHeight="1" x14ac:dyDescent="0.25"/>
    <row r="107" ht="18" customHeight="1" x14ac:dyDescent="0.25"/>
    <row r="108" ht="18" customHeight="1" x14ac:dyDescent="0.25"/>
    <row r="109" ht="18" customHeight="1" x14ac:dyDescent="0.25"/>
    <row r="110" ht="18" customHeight="1" x14ac:dyDescent="0.25"/>
    <row r="111" ht="18" customHeight="1" x14ac:dyDescent="0.25"/>
    <row r="112" ht="18" customHeight="1" x14ac:dyDescent="0.25"/>
    <row r="113" ht="18" customHeight="1" x14ac:dyDescent="0.25"/>
    <row r="114" ht="18" customHeight="1" x14ac:dyDescent="0.25"/>
    <row r="115" ht="18" customHeight="1" x14ac:dyDescent="0.25"/>
    <row r="116" ht="18" customHeight="1" x14ac:dyDescent="0.25"/>
    <row r="117" ht="18" customHeight="1" x14ac:dyDescent="0.25"/>
    <row r="118" ht="18" customHeight="1" x14ac:dyDescent="0.25"/>
    <row r="119" ht="18" customHeight="1" x14ac:dyDescent="0.25"/>
    <row r="120" ht="18" customHeight="1" x14ac:dyDescent="0.25"/>
    <row r="121" ht="18" customHeight="1" x14ac:dyDescent="0.25"/>
    <row r="122" ht="18" customHeight="1" x14ac:dyDescent="0.25"/>
    <row r="123" ht="18" customHeight="1" x14ac:dyDescent="0.25"/>
    <row r="124" ht="18" customHeight="1" x14ac:dyDescent="0.25"/>
    <row r="125" ht="18" customHeight="1" x14ac:dyDescent="0.25"/>
    <row r="126" ht="18" customHeight="1" x14ac:dyDescent="0.25"/>
    <row r="127" ht="18" customHeight="1" x14ac:dyDescent="0.25"/>
    <row r="128" ht="18" customHeight="1" x14ac:dyDescent="0.25"/>
    <row r="129" ht="18" customHeight="1" x14ac:dyDescent="0.25"/>
    <row r="130" ht="18" customHeight="1" x14ac:dyDescent="0.25"/>
    <row r="131" ht="18" customHeight="1" x14ac:dyDescent="0.25"/>
    <row r="132" ht="18" customHeight="1" x14ac:dyDescent="0.25"/>
    <row r="133" ht="18" customHeight="1" x14ac:dyDescent="0.25"/>
    <row r="134" ht="18" customHeight="1" x14ac:dyDescent="0.25"/>
    <row r="135" ht="18" customHeight="1" x14ac:dyDescent="0.25"/>
    <row r="136" ht="18" customHeight="1" x14ac:dyDescent="0.25"/>
    <row r="137" ht="18" customHeight="1" x14ac:dyDescent="0.25"/>
    <row r="138" ht="18" customHeight="1" x14ac:dyDescent="0.25"/>
    <row r="139" ht="18" customHeight="1" x14ac:dyDescent="0.25"/>
    <row r="140" ht="18" customHeight="1" x14ac:dyDescent="0.25"/>
    <row r="141" ht="18" customHeight="1" x14ac:dyDescent="0.25"/>
    <row r="142" ht="18" customHeight="1" x14ac:dyDescent="0.25"/>
    <row r="143" ht="18" customHeight="1" x14ac:dyDescent="0.25"/>
    <row r="144" ht="18" customHeight="1" x14ac:dyDescent="0.25"/>
    <row r="145" ht="18" customHeight="1" x14ac:dyDescent="0.25"/>
    <row r="146" ht="18" customHeight="1" x14ac:dyDescent="0.25"/>
    <row r="147" ht="18" customHeight="1" x14ac:dyDescent="0.25"/>
    <row r="148" ht="18" customHeight="1" x14ac:dyDescent="0.25"/>
    <row r="149" ht="18" customHeight="1" x14ac:dyDescent="0.25"/>
    <row r="150" ht="18" customHeight="1" x14ac:dyDescent="0.25"/>
    <row r="151" ht="18" customHeight="1" x14ac:dyDescent="0.25"/>
    <row r="152" ht="18" customHeight="1" x14ac:dyDescent="0.25"/>
    <row r="153" ht="18" customHeight="1" x14ac:dyDescent="0.25"/>
    <row r="154" ht="18" customHeight="1" x14ac:dyDescent="0.25"/>
    <row r="155" ht="18" customHeight="1" x14ac:dyDescent="0.25"/>
    <row r="156" ht="18" customHeight="1" x14ac:dyDescent="0.25"/>
    <row r="157" ht="18" customHeight="1" x14ac:dyDescent="0.25"/>
    <row r="158" ht="18" customHeight="1" x14ac:dyDescent="0.25"/>
    <row r="159" ht="18" customHeight="1" x14ac:dyDescent="0.25"/>
    <row r="160" ht="18" customHeight="1" x14ac:dyDescent="0.25"/>
    <row r="161" ht="18" customHeight="1" x14ac:dyDescent="0.25"/>
    <row r="162" ht="18" customHeight="1" x14ac:dyDescent="0.25"/>
    <row r="163" ht="18" customHeight="1" x14ac:dyDescent="0.25"/>
    <row r="164" ht="18" customHeight="1" x14ac:dyDescent="0.25"/>
    <row r="165" ht="18" customHeight="1" x14ac:dyDescent="0.25"/>
    <row r="166" ht="18" customHeight="1" x14ac:dyDescent="0.25"/>
    <row r="167" ht="18" customHeight="1" x14ac:dyDescent="0.25"/>
    <row r="168" ht="18" customHeight="1" x14ac:dyDescent="0.25"/>
    <row r="169" ht="18" customHeight="1" x14ac:dyDescent="0.25"/>
    <row r="170" ht="18" customHeight="1" x14ac:dyDescent="0.25"/>
    <row r="171" ht="18" customHeight="1" x14ac:dyDescent="0.25"/>
    <row r="172" ht="18" customHeight="1" x14ac:dyDescent="0.25"/>
    <row r="173" ht="18" customHeight="1" x14ac:dyDescent="0.25"/>
    <row r="174" ht="18" customHeight="1" x14ac:dyDescent="0.25"/>
    <row r="175" ht="18" customHeight="1" x14ac:dyDescent="0.25"/>
    <row r="176" ht="18" customHeight="1" x14ac:dyDescent="0.25"/>
    <row r="177" ht="18" customHeight="1" x14ac:dyDescent="0.25"/>
    <row r="178" ht="18" customHeight="1" x14ac:dyDescent="0.25"/>
    <row r="179" ht="18" customHeight="1" x14ac:dyDescent="0.25"/>
    <row r="180" ht="18" customHeight="1" x14ac:dyDescent="0.25"/>
    <row r="181" ht="18" customHeight="1" x14ac:dyDescent="0.25"/>
    <row r="182" ht="18" customHeight="1" x14ac:dyDescent="0.25"/>
    <row r="183" ht="18" customHeight="1" x14ac:dyDescent="0.25"/>
    <row r="184" ht="18" customHeight="1" x14ac:dyDescent="0.25"/>
    <row r="185" ht="18" customHeight="1" x14ac:dyDescent="0.25"/>
    <row r="186" ht="18" customHeight="1" x14ac:dyDescent="0.25"/>
    <row r="187" ht="18" customHeight="1" x14ac:dyDescent="0.25"/>
    <row r="188" ht="18" customHeight="1" x14ac:dyDescent="0.25"/>
    <row r="189" ht="18" customHeight="1" x14ac:dyDescent="0.25"/>
    <row r="190" ht="18" customHeight="1" x14ac:dyDescent="0.25"/>
    <row r="191" ht="18" customHeight="1" x14ac:dyDescent="0.25"/>
    <row r="192" ht="18" customHeight="1" x14ac:dyDescent="0.25"/>
    <row r="193" ht="18" customHeight="1" x14ac:dyDescent="0.25"/>
    <row r="194" ht="18" customHeight="1" x14ac:dyDescent="0.25"/>
    <row r="195" ht="18" customHeight="1" x14ac:dyDescent="0.25"/>
  </sheetData>
  <sheetProtection algorithmName="SHA-512" hashValue="oPK1iApq5OvSVKh4yYQVdiIB6fvmEUIx2uRAvRBCrEZR3nuzkfGKIyRyq1Pku6WaCVUG26uBxyjeECsazynmNQ==" saltValue="ojHW222Ruy54sIqE6yAmEA==" spinCount="100000" sheet="1" selectLockedCells="1"/>
  <mergeCells count="24">
    <mergeCell ref="J45:K45"/>
    <mergeCell ref="O45:Q45"/>
    <mergeCell ref="C8:D8"/>
    <mergeCell ref="G8:H8"/>
    <mergeCell ref="L8:M8"/>
    <mergeCell ref="P8:Q8"/>
    <mergeCell ref="J29:J30"/>
    <mergeCell ref="J35:K35"/>
    <mergeCell ref="L35:M35"/>
    <mergeCell ref="N35:O35"/>
    <mergeCell ref="P35:Q35"/>
    <mergeCell ref="J36:K36"/>
    <mergeCell ref="L36:M36"/>
    <mergeCell ref="N36:O36"/>
    <mergeCell ref="P36:Q36"/>
    <mergeCell ref="J44:K44"/>
    <mergeCell ref="C5:H5"/>
    <mergeCell ref="L5:Q5"/>
    <mergeCell ref="C6:H6"/>
    <mergeCell ref="L6:Q6"/>
    <mergeCell ref="C7:D7"/>
    <mergeCell ref="G7:H7"/>
    <mergeCell ref="L7:M7"/>
    <mergeCell ref="P7:Q7"/>
  </mergeCells>
  <conditionalFormatting sqref="C12">
    <cfRule type="cellIs" dxfId="49" priority="24" operator="equal">
      <formula>"Nein"</formula>
    </cfRule>
    <cfRule type="cellIs" dxfId="48" priority="25" operator="equal">
      <formula>"Ja"</formula>
    </cfRule>
  </conditionalFormatting>
  <conditionalFormatting sqref="L40:M40">
    <cfRule type="cellIs" dxfId="47" priority="22" operator="lessThan">
      <formula>2.5</formula>
    </cfRule>
    <cfRule type="cellIs" dxfId="46" priority="23" operator="between">
      <formula>2.5</formula>
      <formula>5</formula>
    </cfRule>
  </conditionalFormatting>
  <conditionalFormatting sqref="B43">
    <cfRule type="cellIs" dxfId="45" priority="20" operator="notBetween">
      <formula>$F$24</formula>
      <formula>$H$24</formula>
    </cfRule>
    <cfRule type="cellIs" dxfId="44" priority="21" operator="between">
      <formula>$F$24</formula>
      <formula>$H$24</formula>
    </cfRule>
  </conditionalFormatting>
  <conditionalFormatting sqref="G43">
    <cfRule type="cellIs" dxfId="43" priority="18" operator="notBetween">
      <formula>$F$25</formula>
      <formula>$H$25</formula>
    </cfRule>
    <cfRule type="cellIs" dxfId="42" priority="19" operator="between">
      <formula>$F$25</formula>
      <formula>$H$25</formula>
    </cfRule>
  </conditionalFormatting>
  <conditionalFormatting sqref="B44">
    <cfRule type="cellIs" dxfId="41" priority="16" operator="notBetween">
      <formula>$F$28</formula>
      <formula>$H$28</formula>
    </cfRule>
    <cfRule type="cellIs" dxfId="40" priority="17" operator="between">
      <formula>$F$28</formula>
      <formula>$H$28</formula>
    </cfRule>
  </conditionalFormatting>
  <conditionalFormatting sqref="B45">
    <cfRule type="cellIs" dxfId="39" priority="14" operator="notBetween">
      <formula>$F$32</formula>
      <formula>$H$32</formula>
    </cfRule>
    <cfRule type="cellIs" dxfId="38" priority="15" operator="between">
      <formula>$F$32</formula>
      <formula>$H$32</formula>
    </cfRule>
  </conditionalFormatting>
  <conditionalFormatting sqref="G44">
    <cfRule type="cellIs" dxfId="37" priority="12" operator="notBetween">
      <formula>$F$29</formula>
      <formula>$H$29</formula>
    </cfRule>
    <cfRule type="cellIs" dxfId="36" priority="13" operator="between">
      <formula>$F$29</formula>
      <formula>$H$29</formula>
    </cfRule>
  </conditionalFormatting>
  <conditionalFormatting sqref="G45">
    <cfRule type="cellIs" dxfId="35" priority="10" operator="notBetween">
      <formula>$F$33</formula>
      <formula>$H$33</formula>
    </cfRule>
    <cfRule type="cellIs" dxfId="34" priority="11" operator="between">
      <formula>$F$33</formula>
      <formula>$H$33</formula>
    </cfRule>
  </conditionalFormatting>
  <conditionalFormatting sqref="J35:K35">
    <cfRule type="expression" dxfId="33" priority="8">
      <formula>$J$36="Status Δ1:  :-("</formula>
    </cfRule>
    <cfRule type="expression" dxfId="32" priority="9">
      <formula>$J$36="Status Δ1:  :-)"</formula>
    </cfRule>
  </conditionalFormatting>
  <conditionalFormatting sqref="L35:M35">
    <cfRule type="expression" dxfId="31" priority="4">
      <formula>$L$36="Status Δ2:  :-("</formula>
    </cfRule>
    <cfRule type="expression" dxfId="30" priority="7">
      <formula>$L$36="Status Δ2:  :-)"</formula>
    </cfRule>
  </conditionalFormatting>
  <conditionalFormatting sqref="N35:O35">
    <cfRule type="expression" dxfId="29" priority="3">
      <formula>$N$36="Status Δ3:  :-("</formula>
    </cfRule>
    <cfRule type="expression" dxfId="28" priority="6">
      <formula>$N$36="Status Δ3:  :-)"</formula>
    </cfRule>
  </conditionalFormatting>
  <conditionalFormatting sqref="P35:Q35">
    <cfRule type="expression" dxfId="27" priority="2">
      <formula>$P$36="Status Δ4:  :-("</formula>
    </cfRule>
    <cfRule type="expression" dxfId="26" priority="5">
      <formula>$P$36="Status Δ4:  :-)"</formula>
    </cfRule>
  </conditionalFormatting>
  <conditionalFormatting sqref="B43:F45 C12 J34:K34 M34:O34 Q34 L40:M40">
    <cfRule type="cellIs" dxfId="25" priority="1" operator="equal">
      <formula>""</formula>
    </cfRule>
  </conditionalFormatting>
  <dataValidations count="3">
    <dataValidation type="list" allowBlank="1" showInputMessage="1" showErrorMessage="1" sqref="C12">
      <formula1>$U$2:$U$3</formula1>
    </dataValidation>
    <dataValidation type="list" allowBlank="1" showInputMessage="1" showErrorMessage="1" sqref="C2">
      <formula1>$U$12:$U$23</formula1>
    </dataValidation>
    <dataValidation type="list" allowBlank="1" showInputMessage="1" showErrorMessage="1" sqref="L40:M40">
      <formula1>$U$26:$U$36</formula1>
    </dataValidation>
  </dataValidations>
  <pageMargins left="0.23622047244094491" right="0.23622047244094491" top="0.35433070866141736" bottom="0.15748031496062992" header="0.31496062992125984" footer="0.11811023622047245"/>
  <pageSetup paperSize="9" orientation="portrait" r:id="rId1"/>
  <headerFooter>
    <oddFooter>&amp;L&amp;9&amp;Y© Referenzzentrum Mammographie Münster</oddFooter>
  </headerFooter>
  <drawing r:id="rId2"/>
  <legacyDrawing r:id="rId3"/>
  <oleObjects>
    <mc:AlternateContent xmlns:mc="http://schemas.openxmlformats.org/markup-compatibility/2006">
      <mc:Choice Requires="x14">
        <oleObject progId="Equation.3" shapeId="25601" r:id="rId4">
          <objectPr defaultSize="0" autoPict="0" r:id="rId5">
            <anchor moveWithCells="1">
              <from>
                <xdr:col>0</xdr:col>
                <xdr:colOff>47625</xdr:colOff>
                <xdr:row>36</xdr:row>
                <xdr:rowOff>66675</xdr:rowOff>
              </from>
              <to>
                <xdr:col>1</xdr:col>
                <xdr:colOff>733425</xdr:colOff>
                <xdr:row>39</xdr:row>
                <xdr:rowOff>28575</xdr:rowOff>
              </to>
            </anchor>
          </objectPr>
        </oleObject>
      </mc:Choice>
      <mc:Fallback>
        <oleObject progId="Equation.3" shapeId="25601" r:id="rId4"/>
      </mc:Fallback>
    </mc:AlternateContent>
  </oleObjects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195"/>
  <sheetViews>
    <sheetView workbookViewId="0">
      <selection activeCell="C6" sqref="C6:H6"/>
    </sheetView>
  </sheetViews>
  <sheetFormatPr baseColWidth="10" defaultRowHeight="15" x14ac:dyDescent="0.25"/>
  <cols>
    <col min="1" max="8" width="12.28515625" customWidth="1"/>
    <col min="9" max="9" width="8.7109375" customWidth="1"/>
    <col min="10" max="20" width="12.28515625" customWidth="1"/>
    <col min="21" max="21" width="11.42578125" style="90"/>
  </cols>
  <sheetData>
    <row r="1" spans="1:21" ht="27" customHeight="1" x14ac:dyDescent="0.45">
      <c r="A1" s="4" t="s">
        <v>99</v>
      </c>
      <c r="B1" s="5"/>
      <c r="C1" s="6"/>
      <c r="D1" s="5"/>
      <c r="E1" s="5"/>
      <c r="F1" s="5"/>
      <c r="G1" s="5"/>
      <c r="H1" s="5"/>
      <c r="J1" s="4" t="s">
        <v>99</v>
      </c>
      <c r="K1" s="5"/>
      <c r="L1" s="6"/>
      <c r="M1" s="5"/>
      <c r="N1" s="5"/>
      <c r="O1" s="5"/>
      <c r="P1" s="5"/>
      <c r="Q1" s="5"/>
    </row>
    <row r="2" spans="1:21" ht="18" customHeight="1" x14ac:dyDescent="0.4">
      <c r="A2" s="7" t="s">
        <v>122</v>
      </c>
      <c r="B2" s="7" t="s">
        <v>121</v>
      </c>
      <c r="C2" s="8" t="s">
        <v>135</v>
      </c>
      <c r="D2" s="9" t="s">
        <v>123</v>
      </c>
      <c r="E2" s="111">
        <v>2015</v>
      </c>
      <c r="F2" s="5"/>
      <c r="G2" s="5"/>
      <c r="H2" s="5"/>
      <c r="J2" s="7" t="s">
        <v>125</v>
      </c>
      <c r="K2" s="7" t="s">
        <v>121</v>
      </c>
      <c r="L2" s="50" t="str">
        <f>C2</f>
        <v>Dezember</v>
      </c>
      <c r="M2" s="9" t="s">
        <v>123</v>
      </c>
      <c r="N2" s="51">
        <f>E2</f>
        <v>2015</v>
      </c>
      <c r="O2" s="5"/>
      <c r="P2" s="5"/>
      <c r="Q2" s="5"/>
      <c r="U2" s="90" t="s">
        <v>18</v>
      </c>
    </row>
    <row r="3" spans="1:21" ht="17.100000000000001" customHeight="1" x14ac:dyDescent="0.25">
      <c r="A3" s="11"/>
      <c r="B3" s="11"/>
      <c r="C3" s="11"/>
      <c r="D3" s="11"/>
      <c r="E3" s="11"/>
      <c r="F3" s="11"/>
      <c r="G3" s="11"/>
      <c r="H3" s="11"/>
      <c r="J3" s="11"/>
      <c r="K3" s="11"/>
      <c r="L3" s="11"/>
      <c r="M3" s="11"/>
      <c r="N3" s="11"/>
      <c r="O3" s="11"/>
      <c r="P3" s="11"/>
      <c r="Q3" s="11"/>
      <c r="U3" s="90" t="s">
        <v>19</v>
      </c>
    </row>
    <row r="4" spans="1:21" ht="17.100000000000001" customHeight="1" x14ac:dyDescent="0.25">
      <c r="A4" s="12" t="s">
        <v>0</v>
      </c>
      <c r="B4" s="11"/>
      <c r="C4" s="13"/>
      <c r="D4" s="13"/>
      <c r="E4" s="14"/>
      <c r="F4" s="15"/>
      <c r="G4" s="14"/>
      <c r="H4" s="14"/>
      <c r="J4" s="12" t="s">
        <v>0</v>
      </c>
      <c r="K4" s="11"/>
      <c r="L4" s="13"/>
      <c r="M4" s="13"/>
      <c r="N4" s="14"/>
      <c r="O4" s="15"/>
      <c r="P4" s="14"/>
      <c r="Q4" s="14"/>
    </row>
    <row r="5" spans="1:21" ht="17.100000000000001" customHeight="1" x14ac:dyDescent="0.25">
      <c r="A5" s="11" t="s">
        <v>32</v>
      </c>
      <c r="B5" s="11"/>
      <c r="C5" s="133" t="str">
        <f>IF(BZW_monatlich_DR!C5="","",BZW_monatlich_DR!C5)</f>
        <v/>
      </c>
      <c r="D5" s="133"/>
      <c r="E5" s="133"/>
      <c r="F5" s="133"/>
      <c r="G5" s="133"/>
      <c r="H5" s="133"/>
      <c r="I5" s="38"/>
      <c r="J5" s="11" t="s">
        <v>32</v>
      </c>
      <c r="K5" s="11"/>
      <c r="L5" s="133" t="str">
        <f>IF(C5="","",C5)</f>
        <v/>
      </c>
      <c r="M5" s="133"/>
      <c r="N5" s="133"/>
      <c r="O5" s="133"/>
      <c r="P5" s="133"/>
      <c r="Q5" s="133"/>
      <c r="U5" s="106" t="s">
        <v>21</v>
      </c>
    </row>
    <row r="6" spans="1:21" ht="17.100000000000001" customHeight="1" x14ac:dyDescent="0.25">
      <c r="A6" s="11" t="s">
        <v>154</v>
      </c>
      <c r="B6" s="11"/>
      <c r="C6" s="134">
        <f>BZW_monatlich_DR!C6</f>
        <v>0</v>
      </c>
      <c r="D6" s="134"/>
      <c r="E6" s="134"/>
      <c r="F6" s="134"/>
      <c r="G6" s="134"/>
      <c r="H6" s="134"/>
      <c r="J6" s="11" t="s">
        <v>154</v>
      </c>
      <c r="K6" s="11"/>
      <c r="L6" s="133">
        <f>IF(C6="","",C6)</f>
        <v>0</v>
      </c>
      <c r="M6" s="133"/>
      <c r="N6" s="133"/>
      <c r="O6" s="133"/>
      <c r="P6" s="133"/>
      <c r="Q6" s="133"/>
      <c r="U6" s="106" t="s">
        <v>20</v>
      </c>
    </row>
    <row r="7" spans="1:21" ht="17.100000000000001" customHeight="1" x14ac:dyDescent="0.25">
      <c r="A7" s="11" t="s">
        <v>2</v>
      </c>
      <c r="B7" s="11"/>
      <c r="C7" s="134" t="str">
        <f>IF(BZW_monatlich_DR!C7="","",BZW_monatlich_DR!C7)</f>
        <v/>
      </c>
      <c r="D7" s="134"/>
      <c r="E7" s="14"/>
      <c r="F7" s="18" t="s">
        <v>3</v>
      </c>
      <c r="G7" s="134" t="str">
        <f>IF(BZW_monatlich_DR!G7="","",BZW_monatlich_DR!G7)</f>
        <v/>
      </c>
      <c r="H7" s="134"/>
      <c r="I7" s="38"/>
      <c r="J7" s="11" t="s">
        <v>2</v>
      </c>
      <c r="K7" s="11"/>
      <c r="L7" s="134" t="str">
        <f>IF(C7="","",C7)</f>
        <v/>
      </c>
      <c r="M7" s="134"/>
      <c r="N7" s="14"/>
      <c r="O7" s="18" t="s">
        <v>3</v>
      </c>
      <c r="P7" s="134" t="str">
        <f>IF(G7="","",G7)</f>
        <v/>
      </c>
      <c r="Q7" s="134"/>
      <c r="U7" s="106" t="s">
        <v>22</v>
      </c>
    </row>
    <row r="8" spans="1:21" ht="17.100000000000001" customHeight="1" x14ac:dyDescent="0.25">
      <c r="A8" s="11" t="s">
        <v>30</v>
      </c>
      <c r="B8" s="11"/>
      <c r="C8" s="134" t="str">
        <f>IF(BZW_monatlich_DR!C8="","",BZW_monatlich_DR!C8)</f>
        <v/>
      </c>
      <c r="D8" s="134"/>
      <c r="E8" s="14"/>
      <c r="F8" s="19" t="s">
        <v>31</v>
      </c>
      <c r="G8" s="134" t="str">
        <f>IF(BZW_monatlich_DR!G8="","",BZW_monatlich_DR!G8)</f>
        <v/>
      </c>
      <c r="H8" s="134"/>
      <c r="I8" s="38"/>
      <c r="J8" s="11" t="s">
        <v>30</v>
      </c>
      <c r="K8" s="11"/>
      <c r="L8" s="134" t="str">
        <f>IF(C8="","",C8)</f>
        <v/>
      </c>
      <c r="M8" s="134"/>
      <c r="N8" s="14"/>
      <c r="O8" s="19" t="s">
        <v>31</v>
      </c>
      <c r="P8" s="134" t="str">
        <f>IF(G8="","",G8)</f>
        <v/>
      </c>
      <c r="Q8" s="134"/>
      <c r="U8" s="106" t="s">
        <v>24</v>
      </c>
    </row>
    <row r="9" spans="1:21" ht="17.100000000000001" customHeight="1" x14ac:dyDescent="0.25">
      <c r="A9" s="11"/>
      <c r="B9" s="14"/>
      <c r="C9" s="14"/>
      <c r="D9" s="14"/>
      <c r="E9" s="11"/>
      <c r="F9" s="11"/>
      <c r="G9" s="11"/>
      <c r="H9" s="20"/>
      <c r="J9" s="11"/>
      <c r="K9" s="11"/>
      <c r="L9" s="11"/>
      <c r="M9" s="11"/>
      <c r="N9" s="11"/>
      <c r="O9" s="11"/>
      <c r="P9" s="11"/>
      <c r="Q9" s="11"/>
      <c r="U9" s="106" t="s">
        <v>23</v>
      </c>
    </row>
    <row r="10" spans="1:21" ht="17.100000000000001" customHeight="1" x14ac:dyDescent="0.25">
      <c r="A10" s="7" t="s">
        <v>35</v>
      </c>
      <c r="B10" s="11"/>
      <c r="C10" s="11"/>
      <c r="D10" s="11"/>
      <c r="E10" s="11"/>
      <c r="F10" s="11"/>
      <c r="G10" s="11"/>
      <c r="H10" s="11"/>
      <c r="J10" s="11"/>
      <c r="K10" s="11"/>
      <c r="L10" s="11"/>
      <c r="M10" s="11"/>
      <c r="N10" s="11"/>
      <c r="O10" s="11"/>
      <c r="P10" s="11"/>
      <c r="Q10" s="11"/>
      <c r="U10" s="106" t="s">
        <v>25</v>
      </c>
    </row>
    <row r="11" spans="1:21" ht="17.100000000000001" customHeight="1" x14ac:dyDescent="0.25">
      <c r="A11" s="11"/>
      <c r="B11" s="11"/>
      <c r="C11" s="11"/>
      <c r="D11" s="11"/>
      <c r="E11" s="11"/>
      <c r="F11" s="11"/>
      <c r="G11" s="11"/>
      <c r="H11" s="11"/>
      <c r="J11" s="7" t="s">
        <v>37</v>
      </c>
      <c r="K11" s="11"/>
      <c r="L11" s="11"/>
      <c r="M11" s="11"/>
      <c r="N11" s="11"/>
      <c r="O11" s="11"/>
      <c r="P11" s="11"/>
      <c r="Q11" s="11"/>
    </row>
    <row r="12" spans="1:21" ht="17.100000000000001" customHeight="1" x14ac:dyDescent="0.25">
      <c r="A12" s="11" t="s">
        <v>145</v>
      </c>
      <c r="B12" s="11"/>
      <c r="C12" s="109"/>
      <c r="D12" s="16"/>
      <c r="E12" s="11"/>
      <c r="F12" s="11"/>
      <c r="G12" s="11"/>
      <c r="H12" s="11"/>
      <c r="J12" s="11"/>
      <c r="K12" s="11"/>
      <c r="L12" s="11"/>
      <c r="M12" s="11"/>
      <c r="N12" s="11"/>
      <c r="O12" s="11"/>
      <c r="P12" s="11"/>
      <c r="Q12" s="11"/>
      <c r="U12" s="90" t="s">
        <v>124</v>
      </c>
    </row>
    <row r="13" spans="1:21" ht="17.100000000000001" customHeight="1" x14ac:dyDescent="0.25">
      <c r="A13" s="22" t="s">
        <v>142</v>
      </c>
      <c r="B13" s="11"/>
      <c r="C13" s="11"/>
      <c r="D13" s="11"/>
      <c r="E13" s="11"/>
      <c r="F13" s="11"/>
      <c r="G13" s="11"/>
      <c r="H13" s="11"/>
      <c r="J13" s="12" t="s">
        <v>144</v>
      </c>
      <c r="K13" s="11"/>
      <c r="L13" s="11"/>
      <c r="M13" s="11"/>
      <c r="N13" s="11"/>
      <c r="O13" s="12" t="s">
        <v>28</v>
      </c>
      <c r="P13" s="11"/>
      <c r="Q13" s="11"/>
      <c r="U13" s="90" t="s">
        <v>127</v>
      </c>
    </row>
    <row r="14" spans="1:21" ht="17.100000000000001" customHeight="1" x14ac:dyDescent="0.25">
      <c r="A14" s="11"/>
      <c r="B14" s="11"/>
      <c r="C14" s="11"/>
      <c r="D14" s="11"/>
      <c r="E14" s="11"/>
      <c r="F14" s="11"/>
      <c r="G14" s="11"/>
      <c r="H14" s="11"/>
      <c r="J14" s="23" t="s">
        <v>5</v>
      </c>
      <c r="K14" s="11"/>
      <c r="L14" s="120" t="str">
        <f>IF(BZW_monatlich_DR!L14="","",BZW_monatlich_DR!L14)</f>
        <v/>
      </c>
      <c r="M14" s="110"/>
      <c r="N14" s="11"/>
      <c r="O14" s="11" t="s">
        <v>61</v>
      </c>
      <c r="P14" s="11"/>
      <c r="Q14" s="11"/>
      <c r="U14" s="90" t="s">
        <v>128</v>
      </c>
    </row>
    <row r="15" spans="1:21" ht="17.100000000000001" customHeight="1" x14ac:dyDescent="0.25">
      <c r="A15" s="7" t="s">
        <v>34</v>
      </c>
      <c r="B15" s="11"/>
      <c r="C15" s="23"/>
      <c r="D15" s="14"/>
      <c r="E15" s="11"/>
      <c r="F15" s="11"/>
      <c r="G15" s="11"/>
      <c r="H15" s="11"/>
      <c r="J15" s="11" t="s">
        <v>9</v>
      </c>
      <c r="K15" s="11"/>
      <c r="L15" s="120" t="str">
        <f>IF(BZW_monatlich_DR!L15="","",BZW_monatlich_DR!L15)</f>
        <v/>
      </c>
      <c r="M15" s="110"/>
      <c r="N15" s="11"/>
      <c r="O15" s="37">
        <f>P15*0.85</f>
        <v>0</v>
      </c>
      <c r="P15" s="68">
        <f>BZW_monatlich_DR!P15</f>
        <v>0</v>
      </c>
      <c r="Q15" s="36">
        <f>P15*1.15</f>
        <v>0</v>
      </c>
      <c r="U15" s="90" t="s">
        <v>129</v>
      </c>
    </row>
    <row r="16" spans="1:21" ht="17.100000000000001" customHeight="1" x14ac:dyDescent="0.25">
      <c r="A16" s="11"/>
      <c r="B16" s="11"/>
      <c r="C16" s="11"/>
      <c r="D16" s="11"/>
      <c r="E16" s="11"/>
      <c r="F16" s="11"/>
      <c r="G16" s="11"/>
      <c r="H16" s="11"/>
      <c r="J16" s="23" t="s">
        <v>7</v>
      </c>
      <c r="K16" s="11"/>
      <c r="L16" s="120" t="str">
        <f>IF(BZW_monatlich_DR!L16="","",BZW_monatlich_DR!L16)</f>
        <v/>
      </c>
      <c r="M16" s="110"/>
      <c r="N16" s="11"/>
      <c r="O16" s="26" t="s">
        <v>103</v>
      </c>
      <c r="P16" s="26" t="s">
        <v>4</v>
      </c>
      <c r="Q16" s="26" t="s">
        <v>104</v>
      </c>
      <c r="U16" s="90" t="s">
        <v>86</v>
      </c>
    </row>
    <row r="17" spans="1:21" ht="18" customHeight="1" x14ac:dyDescent="0.25">
      <c r="A17" s="12" t="s">
        <v>146</v>
      </c>
      <c r="B17" s="11"/>
      <c r="C17" s="14"/>
      <c r="D17" s="14"/>
      <c r="E17" s="11"/>
      <c r="F17" s="11"/>
      <c r="G17" s="14"/>
      <c r="H17" s="14"/>
      <c r="I17" s="1"/>
      <c r="J17" s="11" t="s">
        <v>57</v>
      </c>
      <c r="K17" s="11"/>
      <c r="L17" s="120" t="str">
        <f>IF(BZW_monatlich_DR!L17="","",BZW_monatlich_DR!L17)</f>
        <v/>
      </c>
      <c r="M17" s="110"/>
      <c r="N17" s="11"/>
      <c r="O17" s="38" t="s">
        <v>62</v>
      </c>
      <c r="P17" s="38"/>
      <c r="Q17" s="38"/>
      <c r="U17" s="90" t="s">
        <v>130</v>
      </c>
    </row>
    <row r="18" spans="1:21" ht="18" customHeight="1" x14ac:dyDescent="0.25">
      <c r="A18" s="23" t="s">
        <v>5</v>
      </c>
      <c r="B18" s="11"/>
      <c r="C18" s="120" t="str">
        <f>IF(BZW_monatlich_DR!C18="","",BZW_monatlich_DR!C18)</f>
        <v/>
      </c>
      <c r="D18" s="103"/>
      <c r="E18" s="11"/>
      <c r="F18" s="14" t="s">
        <v>27</v>
      </c>
      <c r="G18" s="120" t="str">
        <f>IF(BZW_monatlich_DR!G18="","",BZW_monatlich_DR!G18)</f>
        <v/>
      </c>
      <c r="H18" s="103"/>
      <c r="J18" s="11" t="s">
        <v>8</v>
      </c>
      <c r="K18" s="11"/>
      <c r="L18" s="120" t="str">
        <f>IF(BZW_monatlich_DR!L18="","",BZW_monatlich_DR!L18)</f>
        <v/>
      </c>
      <c r="M18" s="110"/>
      <c r="N18" s="11"/>
      <c r="O18" s="37">
        <f>P18*0.85</f>
        <v>0</v>
      </c>
      <c r="P18" s="68">
        <f>BZW_monatlich_DR!P18</f>
        <v>0</v>
      </c>
      <c r="Q18" s="36">
        <f>P18*1.15</f>
        <v>0</v>
      </c>
      <c r="U18" s="90" t="s">
        <v>131</v>
      </c>
    </row>
    <row r="19" spans="1:21" ht="18" customHeight="1" x14ac:dyDescent="0.25">
      <c r="A19" s="11" t="s">
        <v>120</v>
      </c>
      <c r="B19" s="11"/>
      <c r="C19" s="119" t="str">
        <f>IF(BZW_monatlich_DR!C19="","",BZW_monatlich_DR!C19)</f>
        <v/>
      </c>
      <c r="D19" s="104"/>
      <c r="E19" s="11"/>
      <c r="F19" s="14" t="s">
        <v>119</v>
      </c>
      <c r="G19" s="120" t="str">
        <f>IF(BZW_monatlich_DR!G19="","",BZW_monatlich_DR!G19)</f>
        <v/>
      </c>
      <c r="H19" s="24"/>
      <c r="J19" s="14" t="s">
        <v>27</v>
      </c>
      <c r="K19" s="11"/>
      <c r="L19" s="120" t="str">
        <f>IF(BZW_monatlich_DR!L19="","",BZW_monatlich_DR!L19)</f>
        <v/>
      </c>
      <c r="M19" s="110"/>
      <c r="N19" s="11"/>
      <c r="O19" s="26" t="s">
        <v>103</v>
      </c>
      <c r="P19" s="26" t="s">
        <v>4</v>
      </c>
      <c r="Q19" s="26" t="s">
        <v>104</v>
      </c>
      <c r="U19" s="90" t="s">
        <v>132</v>
      </c>
    </row>
    <row r="20" spans="1:21" ht="18" customHeight="1" x14ac:dyDescent="0.25">
      <c r="A20" s="11" t="s">
        <v>9</v>
      </c>
      <c r="B20" s="11"/>
      <c r="C20" s="119" t="str">
        <f>IF(BZW_monatlich_DR!C20="","",BZW_monatlich_DR!C20)</f>
        <v/>
      </c>
      <c r="D20" s="104"/>
      <c r="E20" s="11"/>
      <c r="F20" s="11" t="s">
        <v>56</v>
      </c>
      <c r="G20" s="120" t="str">
        <f>IF(BZW_monatlich_DR!G20="","",BZW_monatlich_DR!G20)</f>
        <v/>
      </c>
      <c r="H20" s="24"/>
      <c r="J20" s="14" t="s">
        <v>106</v>
      </c>
      <c r="K20" s="11"/>
      <c r="L20" s="120" t="str">
        <f>IF(BZW_monatlich_DR!L20="","",BZW_monatlich_DR!L20)</f>
        <v/>
      </c>
      <c r="M20" s="110" t="str">
        <f>IF(BZW_monatlich_DR!M20="","",BZW_monatlich_DR!M20)</f>
        <v/>
      </c>
      <c r="N20" s="11"/>
      <c r="O20" s="38" t="s">
        <v>63</v>
      </c>
      <c r="P20" s="38"/>
      <c r="Q20" s="38"/>
      <c r="U20" s="90" t="s">
        <v>133</v>
      </c>
    </row>
    <row r="21" spans="1:21" ht="18" customHeight="1" x14ac:dyDescent="0.25">
      <c r="A21" s="22" t="s">
        <v>102</v>
      </c>
      <c r="B21" s="11"/>
      <c r="C21" s="11"/>
      <c r="D21" s="11"/>
      <c r="E21" s="11"/>
      <c r="F21" s="11"/>
      <c r="G21" s="11"/>
      <c r="H21" s="11"/>
      <c r="J21" s="11" t="s">
        <v>56</v>
      </c>
      <c r="K21" s="11"/>
      <c r="L21" s="120" t="str">
        <f>IF(BZW_monatlich_DR!L21="","",BZW_monatlich_DR!L21)</f>
        <v/>
      </c>
      <c r="M21" s="110"/>
      <c r="N21" s="11"/>
      <c r="O21" s="37">
        <f>P21*0.85</f>
        <v>0</v>
      </c>
      <c r="P21" s="68">
        <f>BZW_monatlich_DR!P21</f>
        <v>0</v>
      </c>
      <c r="Q21" s="36">
        <f>P21*1.15</f>
        <v>0</v>
      </c>
      <c r="U21" s="90" t="s">
        <v>134</v>
      </c>
    </row>
    <row r="22" spans="1:21" ht="18" customHeight="1" x14ac:dyDescent="0.25">
      <c r="A22" s="22"/>
      <c r="B22" s="11"/>
      <c r="C22" s="11"/>
      <c r="D22" s="11"/>
      <c r="E22" s="11"/>
      <c r="F22" s="11"/>
      <c r="G22" s="11"/>
      <c r="H22" s="11"/>
      <c r="J22" s="39" t="s">
        <v>143</v>
      </c>
      <c r="K22" s="11"/>
      <c r="L22" s="11"/>
      <c r="M22" s="11"/>
      <c r="N22" s="11"/>
      <c r="O22" s="26" t="s">
        <v>103</v>
      </c>
      <c r="P22" s="26" t="s">
        <v>4</v>
      </c>
      <c r="Q22" s="26" t="s">
        <v>104</v>
      </c>
      <c r="U22" s="90" t="s">
        <v>136</v>
      </c>
    </row>
    <row r="23" spans="1:21" ht="18" customHeight="1" x14ac:dyDescent="0.25">
      <c r="A23" s="12" t="s">
        <v>39</v>
      </c>
      <c r="B23" s="11"/>
      <c r="C23" s="11"/>
      <c r="D23" s="11"/>
      <c r="E23" s="11"/>
      <c r="F23" s="11"/>
      <c r="G23" s="11"/>
      <c r="H23" s="11"/>
      <c r="J23" s="11"/>
      <c r="K23" s="11"/>
      <c r="L23" s="11"/>
      <c r="M23" s="11"/>
      <c r="N23" s="11"/>
      <c r="O23" s="38" t="s">
        <v>80</v>
      </c>
      <c r="P23" s="38"/>
      <c r="Q23" s="38"/>
      <c r="U23" s="90" t="s">
        <v>135</v>
      </c>
    </row>
    <row r="24" spans="1:21" ht="18" customHeight="1" x14ac:dyDescent="0.25">
      <c r="A24" s="23" t="s">
        <v>7</v>
      </c>
      <c r="B24" s="124">
        <f>BZW_monatlich_DR!B24</f>
        <v>0</v>
      </c>
      <c r="C24" s="124" t="str">
        <f>BZW_monatlich_DR!C24</f>
        <v xml:space="preserve">Höhe: </v>
      </c>
      <c r="D24" s="11"/>
      <c r="E24" s="18" t="s">
        <v>57</v>
      </c>
      <c r="F24" s="37">
        <f>G24*0.85</f>
        <v>0</v>
      </c>
      <c r="G24" s="68">
        <f>BZW_monatlich_DR!G24</f>
        <v>0</v>
      </c>
      <c r="H24" s="36">
        <f>G24*1.15</f>
        <v>0</v>
      </c>
      <c r="J24" s="12" t="s">
        <v>59</v>
      </c>
      <c r="K24" s="11"/>
      <c r="L24" s="11"/>
      <c r="M24" s="11"/>
      <c r="N24" s="11"/>
      <c r="O24" s="37">
        <f>P24*0.85</f>
        <v>0</v>
      </c>
      <c r="P24" s="68">
        <f>BZW_monatlich_DR!P24</f>
        <v>0</v>
      </c>
      <c r="Q24" s="36">
        <f>P24*1.15</f>
        <v>0</v>
      </c>
    </row>
    <row r="25" spans="1:21" ht="18" customHeight="1" x14ac:dyDescent="0.35">
      <c r="A25" s="11" t="s">
        <v>8</v>
      </c>
      <c r="B25" s="125">
        <f>BZW_monatlich_DR!B25</f>
        <v>0</v>
      </c>
      <c r="C25" s="117"/>
      <c r="D25" s="11"/>
      <c r="E25" s="18" t="s">
        <v>58</v>
      </c>
      <c r="F25" s="37" t="e">
        <f>G25*0.85</f>
        <v>#VALUE!</v>
      </c>
      <c r="G25" s="68" t="str">
        <f>BZW_monatlich_DR!G25</f>
        <v/>
      </c>
      <c r="H25" s="36" t="e">
        <f>G25*1.15</f>
        <v>#VALUE!</v>
      </c>
      <c r="J25" s="11" t="s">
        <v>60</v>
      </c>
      <c r="K25" s="11"/>
      <c r="L25" s="11"/>
      <c r="M25" s="11"/>
      <c r="N25" s="11"/>
      <c r="O25" s="26" t="s">
        <v>103</v>
      </c>
      <c r="P25" s="26" t="s">
        <v>4</v>
      </c>
      <c r="Q25" s="26" t="s">
        <v>104</v>
      </c>
    </row>
    <row r="26" spans="1:21" ht="18" customHeight="1" x14ac:dyDescent="0.25">
      <c r="A26" s="11"/>
      <c r="B26" s="18"/>
      <c r="C26" s="18"/>
      <c r="D26" s="11"/>
      <c r="E26" s="18"/>
      <c r="F26" s="26" t="s">
        <v>103</v>
      </c>
      <c r="G26" s="26" t="s">
        <v>4</v>
      </c>
      <c r="H26" s="26" t="s">
        <v>104</v>
      </c>
      <c r="J26" s="11"/>
      <c r="K26" s="11"/>
      <c r="L26" s="11"/>
      <c r="M26" s="11"/>
      <c r="N26" s="11"/>
      <c r="O26" s="11"/>
      <c r="P26" s="11"/>
      <c r="Q26" s="11"/>
      <c r="U26" s="91">
        <v>5</v>
      </c>
    </row>
    <row r="27" spans="1:21" ht="18" customHeight="1" x14ac:dyDescent="0.25">
      <c r="A27" s="12" t="s">
        <v>40</v>
      </c>
      <c r="B27" s="18"/>
      <c r="C27" s="18"/>
      <c r="D27" s="11"/>
      <c r="E27" s="18"/>
      <c r="F27" s="11"/>
      <c r="G27" s="11"/>
      <c r="H27" s="11"/>
      <c r="J27" s="11"/>
      <c r="K27" s="11"/>
      <c r="L27" s="11"/>
      <c r="M27" s="11"/>
      <c r="N27" s="11"/>
      <c r="O27" s="11"/>
      <c r="P27" s="11"/>
      <c r="Q27" s="11"/>
      <c r="U27" s="91">
        <v>4.5</v>
      </c>
    </row>
    <row r="28" spans="1:21" ht="18" customHeight="1" x14ac:dyDescent="0.25">
      <c r="A28" s="23" t="s">
        <v>7</v>
      </c>
      <c r="B28" s="124">
        <f>BZW_monatlich_DR!B28</f>
        <v>0</v>
      </c>
      <c r="C28" s="124" t="str">
        <f>BZW_monatlich_DR!C28</f>
        <v xml:space="preserve">Höhe: </v>
      </c>
      <c r="D28" s="11"/>
      <c r="E28" s="18" t="s">
        <v>57</v>
      </c>
      <c r="F28" s="37">
        <f>G28*0.85</f>
        <v>0</v>
      </c>
      <c r="G28" s="68">
        <f>BZW_monatlich_DR!G28</f>
        <v>0</v>
      </c>
      <c r="H28" s="36">
        <f>G28*1.15</f>
        <v>0</v>
      </c>
      <c r="J28" s="12" t="s">
        <v>64</v>
      </c>
      <c r="K28" s="11"/>
      <c r="L28" s="11"/>
      <c r="M28" s="11"/>
      <c r="N28" s="11"/>
      <c r="O28" s="11"/>
      <c r="P28" s="40"/>
      <c r="Q28" s="41"/>
      <c r="U28" s="91">
        <v>4</v>
      </c>
    </row>
    <row r="29" spans="1:21" ht="18" customHeight="1" x14ac:dyDescent="0.25">
      <c r="A29" s="11" t="s">
        <v>8</v>
      </c>
      <c r="B29" s="125">
        <f>BZW_monatlich_DR!B29</f>
        <v>0</v>
      </c>
      <c r="C29" s="117"/>
      <c r="D29" s="11"/>
      <c r="E29" s="18" t="s">
        <v>58</v>
      </c>
      <c r="F29" s="37" t="e">
        <f>G29*0.85</f>
        <v>#VALUE!</v>
      </c>
      <c r="G29" s="68" t="str">
        <f>BZW_monatlich_DR!G29</f>
        <v/>
      </c>
      <c r="H29" s="36" t="e">
        <f>G29*1.15</f>
        <v>#VALUE!</v>
      </c>
      <c r="J29" s="139" t="s">
        <v>65</v>
      </c>
      <c r="K29" s="42" t="s">
        <v>66</v>
      </c>
      <c r="L29" s="42" t="s">
        <v>79</v>
      </c>
      <c r="M29" s="42" t="s">
        <v>78</v>
      </c>
      <c r="N29" s="42" t="s">
        <v>77</v>
      </c>
      <c r="O29" s="42" t="s">
        <v>76</v>
      </c>
      <c r="P29" s="42" t="s">
        <v>75</v>
      </c>
      <c r="Q29" s="42" t="s">
        <v>74</v>
      </c>
      <c r="U29" s="91">
        <v>3.5</v>
      </c>
    </row>
    <row r="30" spans="1:21" ht="18" customHeight="1" x14ac:dyDescent="0.25">
      <c r="A30" s="11"/>
      <c r="B30" s="18"/>
      <c r="C30" s="18"/>
      <c r="D30" s="11"/>
      <c r="E30" s="18"/>
      <c r="F30" s="26" t="s">
        <v>103</v>
      </c>
      <c r="G30" s="26" t="s">
        <v>4</v>
      </c>
      <c r="H30" s="26" t="s">
        <v>104</v>
      </c>
      <c r="J30" s="140"/>
      <c r="K30" s="42" t="s">
        <v>67</v>
      </c>
      <c r="L30" s="42" t="s">
        <v>68</v>
      </c>
      <c r="M30" s="42" t="s">
        <v>69</v>
      </c>
      <c r="N30" s="42" t="s">
        <v>70</v>
      </c>
      <c r="O30" s="42" t="s">
        <v>71</v>
      </c>
      <c r="P30" s="42" t="s">
        <v>72</v>
      </c>
      <c r="Q30" s="42" t="s">
        <v>73</v>
      </c>
      <c r="U30" s="91">
        <v>3</v>
      </c>
    </row>
    <row r="31" spans="1:21" ht="18" customHeight="1" x14ac:dyDescent="0.25">
      <c r="A31" s="12" t="s">
        <v>41</v>
      </c>
      <c r="B31" s="18"/>
      <c r="C31" s="18"/>
      <c r="D31" s="11"/>
      <c r="E31" s="18"/>
      <c r="F31" s="11"/>
      <c r="G31" s="11"/>
      <c r="H31" s="11"/>
      <c r="J31" s="11"/>
      <c r="K31" s="11"/>
      <c r="L31" s="11"/>
      <c r="M31" s="11"/>
      <c r="N31" s="11"/>
      <c r="O31" s="11"/>
      <c r="P31" s="11"/>
      <c r="Q31" s="11"/>
      <c r="U31" s="91">
        <v>2.5</v>
      </c>
    </row>
    <row r="32" spans="1:21" ht="18" customHeight="1" x14ac:dyDescent="0.25">
      <c r="A32" s="23" t="s">
        <v>7</v>
      </c>
      <c r="B32" s="124">
        <f>BZW_monatlich_DR!B32</f>
        <v>0</v>
      </c>
      <c r="C32" s="124" t="str">
        <f>BZW_monatlich_DR!C32</f>
        <v xml:space="preserve">Höhe: </v>
      </c>
      <c r="D32" s="11"/>
      <c r="E32" s="18" t="s">
        <v>57</v>
      </c>
      <c r="F32" s="37">
        <f>G32*0.85</f>
        <v>0</v>
      </c>
      <c r="G32" s="68">
        <f>BZW_monatlich_DR!G32</f>
        <v>0</v>
      </c>
      <c r="H32" s="36">
        <f>G32*1.15</f>
        <v>0</v>
      </c>
      <c r="J32" s="12" t="s">
        <v>42</v>
      </c>
      <c r="K32" s="11"/>
      <c r="L32" s="11"/>
      <c r="M32" s="11"/>
      <c r="N32" s="11"/>
      <c r="O32" s="11"/>
      <c r="P32" s="11"/>
      <c r="Q32" s="11"/>
      <c r="U32" s="91">
        <v>2</v>
      </c>
    </row>
    <row r="33" spans="1:21" ht="18" customHeight="1" x14ac:dyDescent="0.25">
      <c r="A33" s="11" t="s">
        <v>8</v>
      </c>
      <c r="B33" s="125">
        <f>BZW_monatlich_DR!B33</f>
        <v>0</v>
      </c>
      <c r="C33" s="117"/>
      <c r="D33" s="11"/>
      <c r="E33" s="18" t="s">
        <v>58</v>
      </c>
      <c r="F33" s="37" t="e">
        <f>G33*0.85</f>
        <v>#VALUE!</v>
      </c>
      <c r="G33" s="68" t="str">
        <f>BZW_monatlich_DR!G33</f>
        <v/>
      </c>
      <c r="H33" s="36" t="e">
        <f>G33*1.15</f>
        <v>#VALUE!</v>
      </c>
      <c r="J33" s="43" t="s">
        <v>113</v>
      </c>
      <c r="K33" s="44" t="s">
        <v>114</v>
      </c>
      <c r="L33" s="43" t="s">
        <v>114</v>
      </c>
      <c r="M33" s="44" t="s">
        <v>115</v>
      </c>
      <c r="N33" s="43" t="s">
        <v>116</v>
      </c>
      <c r="O33" s="44" t="s">
        <v>117</v>
      </c>
      <c r="P33" s="43" t="s">
        <v>117</v>
      </c>
      <c r="Q33" s="43" t="s">
        <v>118</v>
      </c>
      <c r="R33" s="1"/>
      <c r="U33" s="91">
        <v>1.5</v>
      </c>
    </row>
    <row r="34" spans="1:21" ht="18" customHeight="1" x14ac:dyDescent="0.25">
      <c r="A34" s="11"/>
      <c r="B34" s="11"/>
      <c r="C34" s="11"/>
      <c r="D34" s="11"/>
      <c r="E34" s="27"/>
      <c r="F34" s="26" t="s">
        <v>103</v>
      </c>
      <c r="G34" s="26" t="s">
        <v>4</v>
      </c>
      <c r="H34" s="26" t="s">
        <v>104</v>
      </c>
      <c r="I34" s="1"/>
      <c r="J34" s="92"/>
      <c r="K34" s="93"/>
      <c r="L34" s="94" t="str">
        <f>IF(K34="","",K34)</f>
        <v/>
      </c>
      <c r="M34" s="93"/>
      <c r="N34" s="95"/>
      <c r="O34" s="93"/>
      <c r="P34" s="94" t="str">
        <f>IF(O34="","",O34)</f>
        <v/>
      </c>
      <c r="Q34" s="92"/>
      <c r="R34" s="1"/>
      <c r="U34" s="91">
        <v>1</v>
      </c>
    </row>
    <row r="35" spans="1:21" ht="18" customHeight="1" x14ac:dyDescent="0.25">
      <c r="A35" s="11"/>
      <c r="B35" s="11"/>
      <c r="C35" s="11"/>
      <c r="D35" s="11"/>
      <c r="E35" s="11"/>
      <c r="F35" s="26"/>
      <c r="G35" s="26"/>
      <c r="H35" s="26"/>
      <c r="J35" s="155" t="str">
        <f>CONCATENATE("Δ1: ",J34-K34)</f>
        <v>Δ1: 0</v>
      </c>
      <c r="K35" s="156"/>
      <c r="L35" s="155" t="str">
        <f>CONCATENATE("Δ2: ",K34-M34)</f>
        <v>Δ2: 0</v>
      </c>
      <c r="M35" s="156"/>
      <c r="N35" s="155" t="str">
        <f>CONCATENATE("Δ3: ",N34-O34)</f>
        <v>Δ3: 0</v>
      </c>
      <c r="O35" s="156"/>
      <c r="P35" s="155" t="str">
        <f>CONCATENATE("Δ4: ",O34-Q34)</f>
        <v>Δ4: 0</v>
      </c>
      <c r="Q35" s="155"/>
      <c r="R35" s="1"/>
      <c r="U35" s="91">
        <v>0.5</v>
      </c>
    </row>
    <row r="36" spans="1:21" ht="18" customHeight="1" x14ac:dyDescent="0.25">
      <c r="A36" s="12" t="s">
        <v>59</v>
      </c>
      <c r="B36" s="11"/>
      <c r="C36" s="11"/>
      <c r="D36" s="11"/>
      <c r="E36" s="11"/>
      <c r="F36" s="26"/>
      <c r="G36" s="26"/>
      <c r="H36" s="26"/>
      <c r="J36" s="137" t="str">
        <f>CONCATENATE("Status Δ1:  ",IF(AND(J34="",K34=""),"",IF(P15&gt;0,IF(OR(J34-K34&lt;P15*0.85,J34-K34&gt;P15*1.15),"nicht O.K.","O.K."),IF(OR(J34-K34&gt;P15*0.85,J34-K34&lt;P15*1.15),"nicht O.K.","O.K."))))</f>
        <v xml:space="preserve">Status Δ1:  </v>
      </c>
      <c r="K36" s="138"/>
      <c r="L36" s="137" t="str">
        <f>CONCATENATE("Status Δ2:  ",IF(AND(K34="",M34=""),"",IF(P18&gt;0,IF(OR(K34-M34&lt;P18*0.85,K34-M34&gt;P18*1.15),"nicht O.K.","O.K."),IF(OR(K34-M34&gt;P18*0.85,K34-M34&lt;P18*1.15),"nicht O.K.","O.K."))))</f>
        <v xml:space="preserve">Status Δ2:  </v>
      </c>
      <c r="M36" s="138"/>
      <c r="N36" s="137" t="str">
        <f>CONCATENATE("Status Δ3:  ",IF(AND(N34="",O34=""),"",IF(P21&gt;0,IF(OR(N34-O34&lt;P21*0.85,N34-O34&gt;P21*1.15),"nicht O.K.","O.K."),IF(OR(N34-O34&gt;P21*0.85,N34-O34&lt;P21*1.15),"nicht O.K.","O.K."))))</f>
        <v xml:space="preserve">Status Δ3:  </v>
      </c>
      <c r="O36" s="138"/>
      <c r="P36" s="137" t="str">
        <f>CONCATENATE("Status Δ4:  ",IF(AND(O34="",Q34=""),"",IF(P24&gt;0,IF(OR(O34-Q34&lt;P24*0.85,O34-Q34&gt;P24*1.15),"nicht O.K.","O.K."),IF(OR(O34-Q34&gt;P24*0.85,O34-Q34&lt;P24*1.15),"nicht O.K.","O.K."))))</f>
        <v xml:space="preserve">Status Δ4:  </v>
      </c>
      <c r="Q36" s="137"/>
      <c r="R36" s="1"/>
      <c r="U36" s="91">
        <v>0</v>
      </c>
    </row>
    <row r="37" spans="1:21" ht="18" customHeight="1" x14ac:dyDescent="0.25">
      <c r="A37" s="11"/>
      <c r="B37" s="11"/>
      <c r="C37" s="28" t="s">
        <v>53</v>
      </c>
      <c r="D37" s="11"/>
      <c r="E37" s="11"/>
      <c r="F37" s="26"/>
      <c r="G37" s="26"/>
      <c r="H37" s="26"/>
      <c r="J37" s="38"/>
      <c r="K37" s="11"/>
      <c r="L37" s="11"/>
      <c r="M37" s="11"/>
      <c r="N37" s="11"/>
      <c r="O37" s="11"/>
      <c r="P37" s="11"/>
      <c r="Q37" s="11"/>
    </row>
    <row r="38" spans="1:21" ht="18" customHeight="1" x14ac:dyDescent="0.25">
      <c r="A38" s="11"/>
      <c r="B38" s="11"/>
      <c r="C38" s="28" t="s">
        <v>52</v>
      </c>
      <c r="D38" s="11"/>
      <c r="E38" s="11"/>
      <c r="F38" s="26"/>
      <c r="G38" s="26"/>
      <c r="H38" s="26"/>
      <c r="J38" s="7" t="s">
        <v>36</v>
      </c>
      <c r="K38" s="11"/>
      <c r="L38" s="11"/>
      <c r="M38" s="11"/>
      <c r="N38" s="11"/>
      <c r="O38" s="11"/>
      <c r="P38" s="11"/>
      <c r="Q38" s="11"/>
    </row>
    <row r="39" spans="1:21" ht="18" customHeight="1" x14ac:dyDescent="0.25">
      <c r="A39" s="11"/>
      <c r="B39" s="11"/>
      <c r="C39" s="28" t="s">
        <v>47</v>
      </c>
      <c r="D39" s="11"/>
      <c r="E39" s="11"/>
      <c r="F39" s="26"/>
      <c r="G39" s="26"/>
      <c r="H39" s="26"/>
      <c r="J39" s="11"/>
      <c r="K39" s="11"/>
      <c r="L39" s="11"/>
      <c r="M39" s="11"/>
      <c r="N39" s="11"/>
      <c r="O39" s="11"/>
      <c r="P39" s="11"/>
      <c r="Q39" s="11"/>
    </row>
    <row r="40" spans="1:21" ht="18" customHeight="1" x14ac:dyDescent="0.25">
      <c r="A40" s="11"/>
      <c r="B40" s="11"/>
      <c r="C40" s="11"/>
      <c r="D40" s="11"/>
      <c r="E40" s="11"/>
      <c r="F40" s="11"/>
      <c r="G40" s="11"/>
      <c r="H40" s="11"/>
      <c r="J40" s="11" t="s">
        <v>147</v>
      </c>
      <c r="K40" s="11"/>
      <c r="L40" s="107"/>
      <c r="M40" s="107"/>
      <c r="N40" s="11"/>
      <c r="O40" s="11"/>
      <c r="P40" s="11"/>
      <c r="Q40" s="11"/>
    </row>
    <row r="41" spans="1:21" ht="18" customHeight="1" x14ac:dyDescent="0.25">
      <c r="A41" s="12" t="s">
        <v>42</v>
      </c>
      <c r="B41" s="11"/>
      <c r="C41" s="11"/>
      <c r="D41" s="11"/>
      <c r="E41" s="11"/>
      <c r="F41" s="11"/>
      <c r="G41" s="11"/>
      <c r="H41" s="11"/>
      <c r="J41" s="47" t="s">
        <v>112</v>
      </c>
      <c r="K41" s="11"/>
      <c r="L41" s="122" t="s">
        <v>151</v>
      </c>
      <c r="M41" s="122" t="s">
        <v>152</v>
      </c>
      <c r="N41" s="11"/>
      <c r="O41" s="11"/>
      <c r="P41" s="11"/>
      <c r="Q41" s="11"/>
    </row>
    <row r="42" spans="1:21" ht="18" customHeight="1" x14ac:dyDescent="0.25">
      <c r="A42" s="29" t="s">
        <v>43</v>
      </c>
      <c r="B42" s="29" t="s">
        <v>14</v>
      </c>
      <c r="C42" s="29" t="s">
        <v>48</v>
      </c>
      <c r="D42" s="29" t="s">
        <v>49</v>
      </c>
      <c r="E42" s="29" t="s">
        <v>50</v>
      </c>
      <c r="F42" s="29" t="s">
        <v>51</v>
      </c>
      <c r="G42" s="29" t="s">
        <v>38</v>
      </c>
      <c r="H42" s="29" t="s">
        <v>15</v>
      </c>
      <c r="J42" s="11"/>
      <c r="K42" s="11"/>
      <c r="L42" s="11"/>
      <c r="M42" s="11"/>
      <c r="N42" s="11"/>
      <c r="O42" s="11"/>
      <c r="P42" s="11"/>
      <c r="Q42" s="11"/>
    </row>
    <row r="43" spans="1:21" ht="18" customHeight="1" x14ac:dyDescent="0.25">
      <c r="A43" s="30" t="s">
        <v>44</v>
      </c>
      <c r="B43" s="30"/>
      <c r="C43" s="30"/>
      <c r="D43" s="30"/>
      <c r="E43" s="30"/>
      <c r="F43" s="30"/>
      <c r="G43" s="32" t="str">
        <f>IF(C43&lt;&gt;"",ABS(C43-E43)/SQRT((D43^2+F43^2)/2),"")</f>
        <v/>
      </c>
      <c r="H43" s="34" t="str">
        <f>IF(AND(B43="",C43="",D43="",E43="",F43=""),"",IF(OR(B43&lt;$F$24,B43&gt;$H$24,G43&lt;$F$25,G43&gt;$H$25),"nicht O.K.","O.K."))</f>
        <v/>
      </c>
      <c r="J43" s="11"/>
      <c r="K43" s="11"/>
      <c r="L43" s="11"/>
      <c r="M43" s="11"/>
      <c r="N43" s="11"/>
      <c r="O43" s="11"/>
      <c r="P43" s="11"/>
      <c r="Q43" s="11"/>
    </row>
    <row r="44" spans="1:21" ht="18" customHeight="1" x14ac:dyDescent="0.25">
      <c r="A44" s="30" t="s">
        <v>45</v>
      </c>
      <c r="B44" s="30"/>
      <c r="C44" s="30"/>
      <c r="D44" s="30"/>
      <c r="E44" s="30"/>
      <c r="F44" s="30"/>
      <c r="G44" s="32" t="str">
        <f>IF(C44&lt;&gt;"",ABS(C44-E44)/SQRT((D44^2+F44^2)/2),"")</f>
        <v/>
      </c>
      <c r="H44" s="34" t="str">
        <f>IF(AND(B44="",C44="",D44="",E44="",F44=""),"",IF(OR(B44&lt;$F$28,B44&gt;$H$28,G44&lt;$F$29,G44&gt;$H$29),"nicht O.K.","O.K."))</f>
        <v/>
      </c>
      <c r="J44" s="157"/>
      <c r="K44" s="157"/>
      <c r="L44" s="11"/>
      <c r="M44" s="48"/>
      <c r="N44" s="11"/>
      <c r="O44" s="109"/>
      <c r="P44" s="109"/>
      <c r="Q44" s="109"/>
    </row>
    <row r="45" spans="1:21" ht="18" customHeight="1" x14ac:dyDescent="0.25">
      <c r="A45" s="31" t="s">
        <v>46</v>
      </c>
      <c r="B45" s="31"/>
      <c r="C45" s="31"/>
      <c r="D45" s="31"/>
      <c r="E45" s="31"/>
      <c r="F45" s="31"/>
      <c r="G45" s="33" t="str">
        <f>IF(C45&lt;&gt;"",ABS(C45-E45)/SQRT((D45^2+F45^2)/2),"")</f>
        <v/>
      </c>
      <c r="H45" s="35" t="str">
        <f>IF(AND(B45="",C45="",D45="",E45="",F45=""),"",IF(OR(B45&lt;$F$32,B45&gt;$H$32,G45&lt;$F$33,G45&gt;$H$33),"nicht O.K.","O.K."))</f>
        <v/>
      </c>
      <c r="J45" s="143" t="s">
        <v>149</v>
      </c>
      <c r="K45" s="143"/>
      <c r="L45" s="11"/>
      <c r="M45" s="116" t="s">
        <v>148</v>
      </c>
      <c r="N45" s="11"/>
      <c r="O45" s="143" t="s">
        <v>16</v>
      </c>
      <c r="P45" s="143"/>
      <c r="Q45" s="143"/>
    </row>
    <row r="46" spans="1:21" ht="18" customHeight="1" x14ac:dyDescent="0.25">
      <c r="A46" s="11"/>
      <c r="B46" s="11"/>
      <c r="C46" s="11"/>
      <c r="D46" s="11"/>
      <c r="E46" s="11"/>
      <c r="F46" s="11"/>
      <c r="G46" s="11"/>
      <c r="H46" s="11"/>
      <c r="J46" s="38"/>
      <c r="K46" s="38"/>
      <c r="L46" s="38"/>
      <c r="M46" s="38"/>
      <c r="N46" s="38"/>
      <c r="O46" s="38"/>
      <c r="P46" s="38"/>
      <c r="Q46" s="38"/>
    </row>
    <row r="47" spans="1:21" ht="18" customHeight="1" x14ac:dyDescent="0.25"/>
    <row r="48" spans="1:21" ht="18" customHeight="1" x14ac:dyDescent="0.25"/>
    <row r="49" ht="18" customHeight="1" x14ac:dyDescent="0.25"/>
    <row r="50" ht="18" customHeight="1" x14ac:dyDescent="0.25"/>
    <row r="51" ht="18" customHeight="1" x14ac:dyDescent="0.25"/>
    <row r="52" ht="18" customHeight="1" x14ac:dyDescent="0.25"/>
    <row r="53" ht="18" customHeight="1" x14ac:dyDescent="0.25"/>
    <row r="54" ht="18" customHeight="1" x14ac:dyDescent="0.25"/>
    <row r="55" ht="18" customHeight="1" x14ac:dyDescent="0.25"/>
    <row r="56" ht="18" customHeight="1" x14ac:dyDescent="0.25"/>
    <row r="57" ht="18" customHeight="1" x14ac:dyDescent="0.25"/>
    <row r="58" ht="18" customHeight="1" x14ac:dyDescent="0.25"/>
    <row r="59" ht="18" customHeight="1" x14ac:dyDescent="0.25"/>
    <row r="60" ht="18" customHeight="1" x14ac:dyDescent="0.25"/>
    <row r="61" ht="18" customHeight="1" x14ac:dyDescent="0.25"/>
    <row r="62" ht="18" customHeight="1" x14ac:dyDescent="0.25"/>
    <row r="63" ht="18" customHeight="1" x14ac:dyDescent="0.25"/>
    <row r="64" ht="18" customHeight="1" x14ac:dyDescent="0.25"/>
    <row r="65" ht="18" customHeight="1" x14ac:dyDescent="0.25"/>
    <row r="66" ht="18" customHeight="1" x14ac:dyDescent="0.25"/>
    <row r="67" ht="18" customHeight="1" x14ac:dyDescent="0.25"/>
    <row r="68" ht="18" customHeight="1" x14ac:dyDescent="0.25"/>
    <row r="69" ht="18" customHeight="1" x14ac:dyDescent="0.25"/>
    <row r="70" ht="18" customHeight="1" x14ac:dyDescent="0.25"/>
    <row r="71" ht="18" customHeight="1" x14ac:dyDescent="0.25"/>
    <row r="72" ht="18" customHeight="1" x14ac:dyDescent="0.25"/>
    <row r="73" ht="18" customHeight="1" x14ac:dyDescent="0.25"/>
    <row r="74" ht="18" customHeight="1" x14ac:dyDescent="0.25"/>
    <row r="75" ht="18" customHeight="1" x14ac:dyDescent="0.25"/>
    <row r="76" ht="18" customHeight="1" x14ac:dyDescent="0.25"/>
    <row r="77" ht="18" customHeight="1" x14ac:dyDescent="0.25"/>
    <row r="78" ht="18" customHeight="1" x14ac:dyDescent="0.25"/>
    <row r="79" ht="18" customHeight="1" x14ac:dyDescent="0.25"/>
    <row r="80" ht="18" customHeight="1" x14ac:dyDescent="0.25"/>
    <row r="81" ht="18" customHeight="1" x14ac:dyDescent="0.25"/>
    <row r="82" ht="18" customHeight="1" x14ac:dyDescent="0.25"/>
    <row r="83" ht="18" customHeight="1" x14ac:dyDescent="0.25"/>
    <row r="84" ht="18" customHeight="1" x14ac:dyDescent="0.25"/>
    <row r="85" ht="18" customHeight="1" x14ac:dyDescent="0.25"/>
    <row r="86" ht="18" customHeight="1" x14ac:dyDescent="0.25"/>
    <row r="87" ht="18" customHeight="1" x14ac:dyDescent="0.25"/>
    <row r="88" ht="18" customHeight="1" x14ac:dyDescent="0.25"/>
    <row r="89" ht="18" customHeight="1" x14ac:dyDescent="0.25"/>
    <row r="90" ht="18" customHeight="1" x14ac:dyDescent="0.25"/>
    <row r="91" ht="18" customHeight="1" x14ac:dyDescent="0.25"/>
    <row r="92" ht="18" customHeight="1" x14ac:dyDescent="0.25"/>
    <row r="93" ht="18" customHeight="1" x14ac:dyDescent="0.25"/>
    <row r="94" ht="18" customHeight="1" x14ac:dyDescent="0.25"/>
    <row r="95" ht="18" customHeight="1" x14ac:dyDescent="0.25"/>
    <row r="96" ht="18" customHeight="1" x14ac:dyDescent="0.25"/>
    <row r="97" ht="18" customHeight="1" x14ac:dyDescent="0.25"/>
    <row r="98" ht="18" customHeight="1" x14ac:dyDescent="0.25"/>
    <row r="99" ht="18" customHeight="1" x14ac:dyDescent="0.25"/>
    <row r="100" ht="18" customHeight="1" x14ac:dyDescent="0.25"/>
    <row r="101" ht="18" customHeight="1" x14ac:dyDescent="0.25"/>
    <row r="102" ht="18" customHeight="1" x14ac:dyDescent="0.25"/>
    <row r="103" ht="18" customHeight="1" x14ac:dyDescent="0.25"/>
    <row r="104" ht="18" customHeight="1" x14ac:dyDescent="0.25"/>
    <row r="105" ht="18" customHeight="1" x14ac:dyDescent="0.25"/>
    <row r="106" ht="18" customHeight="1" x14ac:dyDescent="0.25"/>
    <row r="107" ht="18" customHeight="1" x14ac:dyDescent="0.25"/>
    <row r="108" ht="18" customHeight="1" x14ac:dyDescent="0.25"/>
    <row r="109" ht="18" customHeight="1" x14ac:dyDescent="0.25"/>
    <row r="110" ht="18" customHeight="1" x14ac:dyDescent="0.25"/>
    <row r="111" ht="18" customHeight="1" x14ac:dyDescent="0.25"/>
    <row r="112" ht="18" customHeight="1" x14ac:dyDescent="0.25"/>
    <row r="113" ht="18" customHeight="1" x14ac:dyDescent="0.25"/>
    <row r="114" ht="18" customHeight="1" x14ac:dyDescent="0.25"/>
    <row r="115" ht="18" customHeight="1" x14ac:dyDescent="0.25"/>
    <row r="116" ht="18" customHeight="1" x14ac:dyDescent="0.25"/>
    <row r="117" ht="18" customHeight="1" x14ac:dyDescent="0.25"/>
    <row r="118" ht="18" customHeight="1" x14ac:dyDescent="0.25"/>
    <row r="119" ht="18" customHeight="1" x14ac:dyDescent="0.25"/>
    <row r="120" ht="18" customHeight="1" x14ac:dyDescent="0.25"/>
    <row r="121" ht="18" customHeight="1" x14ac:dyDescent="0.25"/>
    <row r="122" ht="18" customHeight="1" x14ac:dyDescent="0.25"/>
    <row r="123" ht="18" customHeight="1" x14ac:dyDescent="0.25"/>
    <row r="124" ht="18" customHeight="1" x14ac:dyDescent="0.25"/>
    <row r="125" ht="18" customHeight="1" x14ac:dyDescent="0.25"/>
    <row r="126" ht="18" customHeight="1" x14ac:dyDescent="0.25"/>
    <row r="127" ht="18" customHeight="1" x14ac:dyDescent="0.25"/>
    <row r="128" ht="18" customHeight="1" x14ac:dyDescent="0.25"/>
    <row r="129" ht="18" customHeight="1" x14ac:dyDescent="0.25"/>
    <row r="130" ht="18" customHeight="1" x14ac:dyDescent="0.25"/>
    <row r="131" ht="18" customHeight="1" x14ac:dyDescent="0.25"/>
    <row r="132" ht="18" customHeight="1" x14ac:dyDescent="0.25"/>
    <row r="133" ht="18" customHeight="1" x14ac:dyDescent="0.25"/>
    <row r="134" ht="18" customHeight="1" x14ac:dyDescent="0.25"/>
    <row r="135" ht="18" customHeight="1" x14ac:dyDescent="0.25"/>
    <row r="136" ht="18" customHeight="1" x14ac:dyDescent="0.25"/>
    <row r="137" ht="18" customHeight="1" x14ac:dyDescent="0.25"/>
    <row r="138" ht="18" customHeight="1" x14ac:dyDescent="0.25"/>
    <row r="139" ht="18" customHeight="1" x14ac:dyDescent="0.25"/>
    <row r="140" ht="18" customHeight="1" x14ac:dyDescent="0.25"/>
    <row r="141" ht="18" customHeight="1" x14ac:dyDescent="0.25"/>
    <row r="142" ht="18" customHeight="1" x14ac:dyDescent="0.25"/>
    <row r="143" ht="18" customHeight="1" x14ac:dyDescent="0.25"/>
    <row r="144" ht="18" customHeight="1" x14ac:dyDescent="0.25"/>
    <row r="145" ht="18" customHeight="1" x14ac:dyDescent="0.25"/>
    <row r="146" ht="18" customHeight="1" x14ac:dyDescent="0.25"/>
    <row r="147" ht="18" customHeight="1" x14ac:dyDescent="0.25"/>
    <row r="148" ht="18" customHeight="1" x14ac:dyDescent="0.25"/>
    <row r="149" ht="18" customHeight="1" x14ac:dyDescent="0.25"/>
    <row r="150" ht="18" customHeight="1" x14ac:dyDescent="0.25"/>
    <row r="151" ht="18" customHeight="1" x14ac:dyDescent="0.25"/>
    <row r="152" ht="18" customHeight="1" x14ac:dyDescent="0.25"/>
    <row r="153" ht="18" customHeight="1" x14ac:dyDescent="0.25"/>
    <row r="154" ht="18" customHeight="1" x14ac:dyDescent="0.25"/>
    <row r="155" ht="18" customHeight="1" x14ac:dyDescent="0.25"/>
    <row r="156" ht="18" customHeight="1" x14ac:dyDescent="0.25"/>
    <row r="157" ht="18" customHeight="1" x14ac:dyDescent="0.25"/>
    <row r="158" ht="18" customHeight="1" x14ac:dyDescent="0.25"/>
    <row r="159" ht="18" customHeight="1" x14ac:dyDescent="0.25"/>
    <row r="160" ht="18" customHeight="1" x14ac:dyDescent="0.25"/>
    <row r="161" ht="18" customHeight="1" x14ac:dyDescent="0.25"/>
    <row r="162" ht="18" customHeight="1" x14ac:dyDescent="0.25"/>
    <row r="163" ht="18" customHeight="1" x14ac:dyDescent="0.25"/>
    <row r="164" ht="18" customHeight="1" x14ac:dyDescent="0.25"/>
    <row r="165" ht="18" customHeight="1" x14ac:dyDescent="0.25"/>
    <row r="166" ht="18" customHeight="1" x14ac:dyDescent="0.25"/>
    <row r="167" ht="18" customHeight="1" x14ac:dyDescent="0.25"/>
    <row r="168" ht="18" customHeight="1" x14ac:dyDescent="0.25"/>
    <row r="169" ht="18" customHeight="1" x14ac:dyDescent="0.25"/>
    <row r="170" ht="18" customHeight="1" x14ac:dyDescent="0.25"/>
    <row r="171" ht="18" customHeight="1" x14ac:dyDescent="0.25"/>
    <row r="172" ht="18" customHeight="1" x14ac:dyDescent="0.25"/>
    <row r="173" ht="18" customHeight="1" x14ac:dyDescent="0.25"/>
    <row r="174" ht="18" customHeight="1" x14ac:dyDescent="0.25"/>
    <row r="175" ht="18" customHeight="1" x14ac:dyDescent="0.25"/>
    <row r="176" ht="18" customHeight="1" x14ac:dyDescent="0.25"/>
    <row r="177" ht="18" customHeight="1" x14ac:dyDescent="0.25"/>
    <row r="178" ht="18" customHeight="1" x14ac:dyDescent="0.25"/>
    <row r="179" ht="18" customHeight="1" x14ac:dyDescent="0.25"/>
    <row r="180" ht="18" customHeight="1" x14ac:dyDescent="0.25"/>
    <row r="181" ht="18" customHeight="1" x14ac:dyDescent="0.25"/>
    <row r="182" ht="18" customHeight="1" x14ac:dyDescent="0.25"/>
    <row r="183" ht="18" customHeight="1" x14ac:dyDescent="0.25"/>
    <row r="184" ht="18" customHeight="1" x14ac:dyDescent="0.25"/>
    <row r="185" ht="18" customHeight="1" x14ac:dyDescent="0.25"/>
    <row r="186" ht="18" customHeight="1" x14ac:dyDescent="0.25"/>
    <row r="187" ht="18" customHeight="1" x14ac:dyDescent="0.25"/>
    <row r="188" ht="18" customHeight="1" x14ac:dyDescent="0.25"/>
    <row r="189" ht="18" customHeight="1" x14ac:dyDescent="0.25"/>
    <row r="190" ht="18" customHeight="1" x14ac:dyDescent="0.25"/>
    <row r="191" ht="18" customHeight="1" x14ac:dyDescent="0.25"/>
    <row r="192" ht="18" customHeight="1" x14ac:dyDescent="0.25"/>
    <row r="193" ht="18" customHeight="1" x14ac:dyDescent="0.25"/>
    <row r="194" ht="18" customHeight="1" x14ac:dyDescent="0.25"/>
    <row r="195" ht="18" customHeight="1" x14ac:dyDescent="0.25"/>
  </sheetData>
  <sheetProtection algorithmName="SHA-512" hashValue="pQkr0Q7VtfXBkNH4CDXO576MwdJeze6TPJO1niE+fbUg+HC6i/ILtexNaB1zxWxhGCGOvgWJTpJQLI0I7g3e/A==" saltValue="iZTgmV9siSLeh4i2/S0THg==" spinCount="100000" sheet="1" selectLockedCells="1"/>
  <mergeCells count="24">
    <mergeCell ref="J45:K45"/>
    <mergeCell ref="O45:Q45"/>
    <mergeCell ref="C8:D8"/>
    <mergeCell ref="G8:H8"/>
    <mergeCell ref="L8:M8"/>
    <mergeCell ref="P8:Q8"/>
    <mergeCell ref="J29:J30"/>
    <mergeCell ref="J35:K35"/>
    <mergeCell ref="L35:M35"/>
    <mergeCell ref="N35:O35"/>
    <mergeCell ref="P35:Q35"/>
    <mergeCell ref="J36:K36"/>
    <mergeCell ref="L36:M36"/>
    <mergeCell ref="N36:O36"/>
    <mergeCell ref="P36:Q36"/>
    <mergeCell ref="J44:K44"/>
    <mergeCell ref="C5:H5"/>
    <mergeCell ref="L5:Q5"/>
    <mergeCell ref="C6:H6"/>
    <mergeCell ref="L6:Q6"/>
    <mergeCell ref="C7:D7"/>
    <mergeCell ref="G7:H7"/>
    <mergeCell ref="L7:M7"/>
    <mergeCell ref="P7:Q7"/>
  </mergeCells>
  <conditionalFormatting sqref="C12">
    <cfRule type="cellIs" dxfId="24" priority="24" operator="equal">
      <formula>"Nein"</formula>
    </cfRule>
    <cfRule type="cellIs" dxfId="23" priority="25" operator="equal">
      <formula>"Ja"</formula>
    </cfRule>
  </conditionalFormatting>
  <conditionalFormatting sqref="L40:M40">
    <cfRule type="cellIs" dxfId="22" priority="22" operator="lessThan">
      <formula>2.5</formula>
    </cfRule>
    <cfRule type="cellIs" dxfId="21" priority="23" operator="between">
      <formula>2.5</formula>
      <formula>5</formula>
    </cfRule>
  </conditionalFormatting>
  <conditionalFormatting sqref="B43">
    <cfRule type="cellIs" dxfId="20" priority="20" operator="notBetween">
      <formula>$F$24</formula>
      <formula>$H$24</formula>
    </cfRule>
    <cfRule type="cellIs" dxfId="19" priority="21" operator="between">
      <formula>$F$24</formula>
      <formula>$H$24</formula>
    </cfRule>
  </conditionalFormatting>
  <conditionalFormatting sqref="G43">
    <cfRule type="cellIs" dxfId="18" priority="18" operator="notBetween">
      <formula>$F$25</formula>
      <formula>$H$25</formula>
    </cfRule>
    <cfRule type="cellIs" dxfId="17" priority="19" operator="between">
      <formula>$F$25</formula>
      <formula>$H$25</formula>
    </cfRule>
  </conditionalFormatting>
  <conditionalFormatting sqref="B44">
    <cfRule type="cellIs" dxfId="16" priority="16" operator="notBetween">
      <formula>$F$28</formula>
      <formula>$H$28</formula>
    </cfRule>
    <cfRule type="cellIs" dxfId="15" priority="17" operator="between">
      <formula>$F$28</formula>
      <formula>$H$28</formula>
    </cfRule>
  </conditionalFormatting>
  <conditionalFormatting sqref="B45">
    <cfRule type="cellIs" dxfId="14" priority="14" operator="notBetween">
      <formula>$F$32</formula>
      <formula>$H$32</formula>
    </cfRule>
    <cfRule type="cellIs" dxfId="13" priority="15" operator="between">
      <formula>$F$32</formula>
      <formula>$H$32</formula>
    </cfRule>
  </conditionalFormatting>
  <conditionalFormatting sqref="G44">
    <cfRule type="cellIs" dxfId="12" priority="12" operator="notBetween">
      <formula>$F$29</formula>
      <formula>$H$29</formula>
    </cfRule>
    <cfRule type="cellIs" dxfId="11" priority="13" operator="between">
      <formula>$F$29</formula>
      <formula>$H$29</formula>
    </cfRule>
  </conditionalFormatting>
  <conditionalFormatting sqref="G45">
    <cfRule type="cellIs" dxfId="10" priority="10" operator="notBetween">
      <formula>$F$33</formula>
      <formula>$H$33</formula>
    </cfRule>
    <cfRule type="cellIs" dxfId="9" priority="11" operator="between">
      <formula>$F$33</formula>
      <formula>$H$33</formula>
    </cfRule>
  </conditionalFormatting>
  <conditionalFormatting sqref="J35:K35">
    <cfRule type="expression" dxfId="8" priority="8">
      <formula>$J$36="Status Δ1:  :-("</formula>
    </cfRule>
    <cfRule type="expression" dxfId="7" priority="9">
      <formula>$J$36="Status Δ1:  :-)"</formula>
    </cfRule>
  </conditionalFormatting>
  <conditionalFormatting sqref="L35:M35">
    <cfRule type="expression" dxfId="6" priority="4">
      <formula>$L$36="Status Δ2:  :-("</formula>
    </cfRule>
    <cfRule type="expression" dxfId="5" priority="7">
      <formula>$L$36="Status Δ2:  :-)"</formula>
    </cfRule>
  </conditionalFormatting>
  <conditionalFormatting sqref="N35:O35">
    <cfRule type="expression" dxfId="4" priority="3">
      <formula>$N$36="Status Δ3:  :-("</formula>
    </cfRule>
    <cfRule type="expression" dxfId="3" priority="6">
      <formula>$N$36="Status Δ3:  :-)"</formula>
    </cfRule>
  </conditionalFormatting>
  <conditionalFormatting sqref="P35:Q35">
    <cfRule type="expression" dxfId="2" priority="2">
      <formula>$P$36="Status Δ4:  :-("</formula>
    </cfRule>
    <cfRule type="expression" dxfId="1" priority="5">
      <formula>$P$36="Status Δ4:  :-)"</formula>
    </cfRule>
  </conditionalFormatting>
  <conditionalFormatting sqref="B43:F45 C12 J34:K34 M34:O34 Q34 L40:M40">
    <cfRule type="cellIs" dxfId="0" priority="1" operator="equal">
      <formula>""</formula>
    </cfRule>
  </conditionalFormatting>
  <dataValidations count="3">
    <dataValidation type="list" allowBlank="1" showInputMessage="1" showErrorMessage="1" sqref="L40:M40">
      <formula1>$U$26:$U$36</formula1>
    </dataValidation>
    <dataValidation type="list" allowBlank="1" showInputMessage="1" showErrorMessage="1" sqref="C2">
      <formula1>$U$12:$U$23</formula1>
    </dataValidation>
    <dataValidation type="list" allowBlank="1" showInputMessage="1" showErrorMessage="1" sqref="C12">
      <formula1>$U$2:$U$3</formula1>
    </dataValidation>
  </dataValidations>
  <pageMargins left="0.23622047244094491" right="0.23622047244094491" top="0.35433070866141736" bottom="0.15748031496062992" header="0.31496062992125984" footer="0.11811023622047245"/>
  <pageSetup paperSize="9" orientation="portrait" r:id="rId1"/>
  <headerFooter>
    <oddFooter>&amp;L&amp;9&amp;Y© Referenzzentrum Mammographie Münster</oddFooter>
  </headerFooter>
  <drawing r:id="rId2"/>
  <legacyDrawing r:id="rId3"/>
  <oleObjects>
    <mc:AlternateContent xmlns:mc="http://schemas.openxmlformats.org/markup-compatibility/2006">
      <mc:Choice Requires="x14">
        <oleObject progId="Equation.3" shapeId="26625" r:id="rId4">
          <objectPr defaultSize="0" autoPict="0" r:id="rId5">
            <anchor moveWithCells="1">
              <from>
                <xdr:col>0</xdr:col>
                <xdr:colOff>47625</xdr:colOff>
                <xdr:row>36</xdr:row>
                <xdr:rowOff>66675</xdr:rowOff>
              </from>
              <to>
                <xdr:col>1</xdr:col>
                <xdr:colOff>733425</xdr:colOff>
                <xdr:row>39</xdr:row>
                <xdr:rowOff>28575</xdr:rowOff>
              </to>
            </anchor>
          </objectPr>
        </oleObject>
      </mc:Choice>
      <mc:Fallback>
        <oleObject progId="Equation.3" shapeId="266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3"/>
  <dimension ref="A1:AC195"/>
  <sheetViews>
    <sheetView topLeftCell="A4" zoomScaleNormal="100" workbookViewId="0">
      <selection activeCell="C32" sqref="C32"/>
    </sheetView>
  </sheetViews>
  <sheetFormatPr baseColWidth="10" defaultRowHeight="15" x14ac:dyDescent="0.25"/>
  <cols>
    <col min="1" max="8" width="12.28515625" customWidth="1"/>
    <col min="9" max="9" width="8.7109375" customWidth="1"/>
    <col min="10" max="20" width="12.28515625" customWidth="1"/>
    <col min="21" max="21" width="11.42578125" style="90"/>
  </cols>
  <sheetData>
    <row r="1" spans="1:29" ht="27" customHeight="1" x14ac:dyDescent="0.45">
      <c r="A1" s="4" t="s">
        <v>99</v>
      </c>
      <c r="B1" s="5"/>
      <c r="C1" s="6"/>
      <c r="D1" s="5"/>
      <c r="E1" s="5"/>
      <c r="F1" s="5"/>
      <c r="G1" s="5"/>
      <c r="H1" s="5"/>
      <c r="J1" s="4" t="s">
        <v>99</v>
      </c>
      <c r="K1" s="5"/>
      <c r="L1" s="6"/>
      <c r="M1" s="5"/>
      <c r="N1" s="5"/>
      <c r="O1" s="5"/>
      <c r="P1" s="5"/>
      <c r="Q1" s="5"/>
    </row>
    <row r="2" spans="1:29" ht="18" customHeight="1" x14ac:dyDescent="0.4">
      <c r="A2" s="7" t="s">
        <v>122</v>
      </c>
      <c r="B2" s="7" t="s">
        <v>28</v>
      </c>
      <c r="D2" s="5"/>
      <c r="E2" s="5"/>
      <c r="F2" s="5"/>
      <c r="G2" s="5"/>
      <c r="H2" s="5"/>
      <c r="J2" s="7" t="s">
        <v>125</v>
      </c>
      <c r="K2" s="7" t="s">
        <v>28</v>
      </c>
      <c r="L2" s="6"/>
      <c r="M2" s="5"/>
      <c r="N2" s="5"/>
      <c r="O2" s="5"/>
      <c r="P2" s="5"/>
      <c r="Q2" s="113"/>
      <c r="U2" s="90" t="s">
        <v>18</v>
      </c>
    </row>
    <row r="3" spans="1:29" ht="17.100000000000001" customHeight="1" x14ac:dyDescent="0.25">
      <c r="A3" s="11"/>
      <c r="B3" s="11"/>
      <c r="C3" s="11"/>
      <c r="D3" s="11"/>
      <c r="E3" s="11"/>
      <c r="F3" s="11"/>
      <c r="G3" s="11"/>
      <c r="H3" s="11"/>
      <c r="J3" s="11"/>
      <c r="K3" s="11"/>
      <c r="L3" s="11"/>
      <c r="M3" s="11"/>
      <c r="N3" s="11"/>
      <c r="O3" s="11"/>
      <c r="P3" s="11"/>
      <c r="Q3" s="11"/>
      <c r="U3" s="90" t="s">
        <v>19</v>
      </c>
      <c r="V3" s="112"/>
      <c r="W3" s="112"/>
      <c r="X3" s="112"/>
      <c r="Y3" s="112"/>
      <c r="Z3" s="112"/>
      <c r="AA3" s="112"/>
      <c r="AB3" s="112"/>
      <c r="AC3" s="112"/>
    </row>
    <row r="4" spans="1:29" ht="17.100000000000001" customHeight="1" x14ac:dyDescent="0.25">
      <c r="A4" s="12" t="s">
        <v>0</v>
      </c>
      <c r="B4" s="11"/>
      <c r="C4" s="13"/>
      <c r="D4" s="13"/>
      <c r="E4" s="14"/>
      <c r="F4" s="15"/>
      <c r="G4" s="14"/>
      <c r="H4" s="14"/>
      <c r="J4" s="12" t="s">
        <v>0</v>
      </c>
      <c r="K4" s="11"/>
      <c r="L4" s="13"/>
      <c r="M4" s="13"/>
      <c r="N4" s="14"/>
      <c r="O4" s="15"/>
      <c r="P4" s="14"/>
      <c r="Q4" s="14"/>
      <c r="V4" s="112"/>
      <c r="W4" s="112"/>
      <c r="X4" s="112"/>
      <c r="Y4" s="112"/>
      <c r="Z4" s="112"/>
      <c r="AA4" s="112"/>
      <c r="AB4" s="112"/>
      <c r="AC4" s="112"/>
    </row>
    <row r="5" spans="1:29" ht="17.100000000000001" customHeight="1" x14ac:dyDescent="0.25">
      <c r="A5" s="11" t="s">
        <v>153</v>
      </c>
      <c r="B5" s="11"/>
      <c r="C5" s="133"/>
      <c r="D5" s="133"/>
      <c r="E5" s="133"/>
      <c r="F5" s="133"/>
      <c r="G5" s="133"/>
      <c r="H5" s="133"/>
      <c r="J5" s="11" t="s">
        <v>32</v>
      </c>
      <c r="K5" s="11"/>
      <c r="L5" s="135" t="str">
        <f>IF(C5="","",C5)</f>
        <v/>
      </c>
      <c r="M5" s="135"/>
      <c r="N5" s="135"/>
      <c r="O5" s="135"/>
      <c r="P5" s="135"/>
      <c r="Q5" s="135"/>
      <c r="U5" s="106" t="s">
        <v>21</v>
      </c>
      <c r="V5" s="112"/>
      <c r="W5" s="112"/>
      <c r="X5" s="112"/>
      <c r="Y5" s="112"/>
      <c r="Z5" s="112"/>
      <c r="AA5" s="112"/>
      <c r="AB5" s="112"/>
      <c r="AC5" s="112"/>
    </row>
    <row r="6" spans="1:29" ht="17.100000000000001" customHeight="1" x14ac:dyDescent="0.25">
      <c r="A6" s="11" t="s">
        <v>154</v>
      </c>
      <c r="B6" s="11"/>
      <c r="C6" s="134"/>
      <c r="D6" s="134"/>
      <c r="E6" s="134"/>
      <c r="F6" s="134"/>
      <c r="G6" s="134"/>
      <c r="H6" s="134"/>
      <c r="J6" s="11" t="s">
        <v>154</v>
      </c>
      <c r="K6" s="11"/>
      <c r="L6" s="135" t="str">
        <f>IF(C6="","",C6)</f>
        <v/>
      </c>
      <c r="M6" s="135"/>
      <c r="N6" s="135"/>
      <c r="O6" s="135"/>
      <c r="P6" s="135"/>
      <c r="Q6" s="135"/>
      <c r="U6" s="106" t="s">
        <v>20</v>
      </c>
      <c r="V6" s="112"/>
      <c r="W6" s="112"/>
      <c r="X6" s="112"/>
      <c r="Y6" s="112"/>
      <c r="Z6" s="112"/>
      <c r="AA6" s="112"/>
      <c r="AB6" s="112"/>
      <c r="AC6" s="112"/>
    </row>
    <row r="7" spans="1:29" ht="17.100000000000001" customHeight="1" x14ac:dyDescent="0.25">
      <c r="A7" s="11" t="s">
        <v>1</v>
      </c>
      <c r="B7" s="11"/>
      <c r="C7" s="134"/>
      <c r="D7" s="134"/>
      <c r="E7" s="14"/>
      <c r="F7" s="18" t="s">
        <v>3</v>
      </c>
      <c r="G7" s="134"/>
      <c r="H7" s="134"/>
      <c r="J7" s="11" t="s">
        <v>2</v>
      </c>
      <c r="K7" s="11"/>
      <c r="L7" s="136" t="str">
        <f>IF(C7="","",C7)</f>
        <v/>
      </c>
      <c r="M7" s="136"/>
      <c r="N7" s="14"/>
      <c r="O7" s="18" t="s">
        <v>3</v>
      </c>
      <c r="P7" s="136" t="str">
        <f>IF(G7="","",G7)</f>
        <v/>
      </c>
      <c r="Q7" s="136"/>
      <c r="U7" s="106" t="s">
        <v>22</v>
      </c>
      <c r="V7" s="112"/>
      <c r="W7" s="112"/>
      <c r="X7" s="112"/>
      <c r="Y7" s="112"/>
      <c r="Z7" s="112"/>
      <c r="AA7" s="112"/>
      <c r="AB7" s="112"/>
      <c r="AC7" s="112"/>
    </row>
    <row r="8" spans="1:29" ht="17.100000000000001" customHeight="1" x14ac:dyDescent="0.25">
      <c r="A8" s="38" t="s">
        <v>30</v>
      </c>
      <c r="B8" s="11"/>
      <c r="C8" s="134"/>
      <c r="D8" s="134"/>
      <c r="E8" s="14"/>
      <c r="F8" s="19" t="s">
        <v>31</v>
      </c>
      <c r="G8" s="134"/>
      <c r="H8" s="134"/>
      <c r="J8" s="11" t="s">
        <v>30</v>
      </c>
      <c r="K8" s="11"/>
      <c r="L8" s="136" t="str">
        <f>IF(C8="","",C8)</f>
        <v/>
      </c>
      <c r="M8" s="136"/>
      <c r="N8" s="14"/>
      <c r="O8" s="19" t="s">
        <v>31</v>
      </c>
      <c r="P8" s="136" t="str">
        <f>IF(G8="","",G8)</f>
        <v/>
      </c>
      <c r="Q8" s="136"/>
      <c r="U8" s="106" t="s">
        <v>24</v>
      </c>
      <c r="V8" s="112"/>
      <c r="W8" s="112"/>
      <c r="X8" s="112"/>
      <c r="Y8" s="112"/>
      <c r="Z8" s="112"/>
      <c r="AA8" s="112"/>
      <c r="AB8" s="112"/>
      <c r="AC8" s="112"/>
    </row>
    <row r="9" spans="1:29" ht="17.100000000000001" customHeight="1" x14ac:dyDescent="0.25">
      <c r="A9" s="11"/>
      <c r="B9" s="14"/>
      <c r="C9" s="14"/>
      <c r="D9" s="14"/>
      <c r="E9" s="11"/>
      <c r="F9" s="11"/>
      <c r="G9" s="11"/>
      <c r="H9" s="20"/>
      <c r="J9" s="11"/>
      <c r="K9" s="11"/>
      <c r="L9" s="11"/>
      <c r="M9" s="11"/>
      <c r="N9" s="11"/>
      <c r="O9" s="11"/>
      <c r="P9" s="11"/>
      <c r="Q9" s="11"/>
      <c r="U9" s="106" t="s">
        <v>23</v>
      </c>
      <c r="V9" s="112"/>
      <c r="W9" s="112"/>
      <c r="X9" s="112"/>
      <c r="Y9" s="112"/>
      <c r="Z9" s="112"/>
      <c r="AA9" s="112"/>
      <c r="AB9" s="112"/>
      <c r="AC9" s="112"/>
    </row>
    <row r="10" spans="1:29" ht="17.100000000000001" customHeight="1" x14ac:dyDescent="0.25">
      <c r="A10" s="7" t="s">
        <v>35</v>
      </c>
      <c r="B10" s="11"/>
      <c r="C10" s="11"/>
      <c r="D10" s="11"/>
      <c r="E10" s="11"/>
      <c r="F10" s="11"/>
      <c r="G10" s="11"/>
      <c r="H10" s="11"/>
      <c r="J10" s="11"/>
      <c r="K10" s="11"/>
      <c r="L10" s="11"/>
      <c r="M10" s="11"/>
      <c r="N10" s="11"/>
      <c r="O10" s="11"/>
      <c r="P10" s="11"/>
      <c r="Q10" s="11"/>
      <c r="U10" s="106" t="s">
        <v>25</v>
      </c>
      <c r="V10" s="112"/>
      <c r="W10" s="112"/>
      <c r="X10" s="112"/>
      <c r="Y10" s="112"/>
      <c r="Z10" s="112"/>
      <c r="AA10" s="112"/>
      <c r="AB10" s="112"/>
      <c r="AC10" s="112"/>
    </row>
    <row r="11" spans="1:29" ht="17.100000000000001" customHeight="1" x14ac:dyDescent="0.25">
      <c r="A11" s="11"/>
      <c r="B11" s="11"/>
      <c r="C11" s="11"/>
      <c r="D11" s="11"/>
      <c r="E11" s="11"/>
      <c r="F11" s="11"/>
      <c r="G11" s="11"/>
      <c r="H11" s="11"/>
      <c r="J11" s="7" t="s">
        <v>37</v>
      </c>
      <c r="K11" s="11"/>
      <c r="L11" s="11"/>
      <c r="M11" s="11"/>
      <c r="N11" s="11"/>
      <c r="O11" s="11"/>
      <c r="P11" s="11"/>
      <c r="Q11" s="11"/>
      <c r="V11" s="112"/>
      <c r="W11" s="112"/>
      <c r="X11" s="112"/>
      <c r="Y11" s="112"/>
      <c r="Z11" s="112"/>
      <c r="AA11" s="112"/>
      <c r="AB11" s="112"/>
      <c r="AC11" s="112"/>
    </row>
    <row r="12" spans="1:29" ht="17.100000000000001" customHeight="1" x14ac:dyDescent="0.25">
      <c r="A12" s="11" t="s">
        <v>145</v>
      </c>
      <c r="B12" s="11"/>
      <c r="C12" s="21"/>
      <c r="D12" s="16"/>
      <c r="E12" s="11"/>
      <c r="F12" s="11"/>
      <c r="G12" s="11"/>
      <c r="H12" s="11"/>
      <c r="J12" s="11"/>
      <c r="K12" s="11"/>
      <c r="L12" s="11"/>
      <c r="M12" s="11"/>
      <c r="N12" s="11"/>
      <c r="O12" s="11"/>
      <c r="P12" s="11"/>
      <c r="Q12" s="11"/>
      <c r="V12" s="112"/>
      <c r="W12" s="112"/>
      <c r="X12" s="112"/>
      <c r="Y12" s="112"/>
      <c r="Z12" s="112"/>
      <c r="AA12" s="112"/>
      <c r="AB12" s="112"/>
      <c r="AC12" s="112"/>
    </row>
    <row r="13" spans="1:29" ht="17.100000000000001" customHeight="1" x14ac:dyDescent="0.25">
      <c r="A13" s="22" t="s">
        <v>142</v>
      </c>
      <c r="B13" s="11"/>
      <c r="C13" s="11"/>
      <c r="D13" s="11"/>
      <c r="E13" s="11"/>
      <c r="F13" s="11"/>
      <c r="G13" s="11"/>
      <c r="H13" s="11"/>
      <c r="J13" s="12" t="s">
        <v>144</v>
      </c>
      <c r="K13" s="11"/>
      <c r="L13" s="14"/>
      <c r="M13" s="11"/>
      <c r="N13" s="11"/>
      <c r="O13" s="12" t="s">
        <v>28</v>
      </c>
      <c r="P13" s="11"/>
      <c r="Q13" s="11"/>
      <c r="U13" s="91">
        <v>5</v>
      </c>
      <c r="V13" s="112"/>
      <c r="W13" s="112"/>
      <c r="X13" s="112"/>
      <c r="Y13" s="112"/>
      <c r="Z13" s="112"/>
      <c r="AA13" s="112"/>
      <c r="AB13" s="112"/>
      <c r="AC13" s="112"/>
    </row>
    <row r="14" spans="1:29" ht="17.100000000000001" customHeight="1" x14ac:dyDescent="0.25">
      <c r="A14" s="11"/>
      <c r="B14" s="11"/>
      <c r="C14" s="11"/>
      <c r="D14" s="11"/>
      <c r="E14" s="11"/>
      <c r="F14" s="11"/>
      <c r="G14" s="11"/>
      <c r="H14" s="11"/>
      <c r="J14" s="23" t="s">
        <v>5</v>
      </c>
      <c r="K14" s="11"/>
      <c r="L14" s="126"/>
      <c r="M14" s="128"/>
      <c r="N14" s="11"/>
      <c r="O14" s="11" t="s">
        <v>61</v>
      </c>
      <c r="P14" s="11"/>
      <c r="Q14" s="11"/>
      <c r="U14" s="91">
        <v>4.5</v>
      </c>
      <c r="V14" s="112"/>
      <c r="W14" s="112"/>
      <c r="X14" s="112"/>
      <c r="Y14" s="112"/>
      <c r="Z14" s="112"/>
      <c r="AA14" s="112"/>
      <c r="AB14" s="112"/>
      <c r="AC14" s="112"/>
    </row>
    <row r="15" spans="1:29" ht="17.100000000000001" customHeight="1" x14ac:dyDescent="0.25">
      <c r="A15" s="7" t="s">
        <v>34</v>
      </c>
      <c r="B15" s="11"/>
      <c r="C15" s="23"/>
      <c r="D15" s="14"/>
      <c r="E15" s="11"/>
      <c r="F15" s="11"/>
      <c r="G15" s="11"/>
      <c r="H15" s="11"/>
      <c r="J15" s="11" t="s">
        <v>9</v>
      </c>
      <c r="K15" s="11"/>
      <c r="L15" s="126"/>
      <c r="M15" s="128"/>
      <c r="N15" s="11"/>
      <c r="O15" s="37">
        <f>P15*0.85</f>
        <v>0</v>
      </c>
      <c r="P15" s="68">
        <f>J34-K34</f>
        <v>0</v>
      </c>
      <c r="Q15" s="36">
        <f>P15*1.15</f>
        <v>0</v>
      </c>
      <c r="U15" s="91">
        <v>4</v>
      </c>
      <c r="V15" s="112"/>
      <c r="W15" s="112"/>
      <c r="X15" s="112"/>
      <c r="Y15" s="112"/>
      <c r="Z15" s="112"/>
      <c r="AA15" s="112"/>
      <c r="AB15" s="112"/>
      <c r="AC15" s="112"/>
    </row>
    <row r="16" spans="1:29" ht="17.100000000000001" customHeight="1" x14ac:dyDescent="0.25">
      <c r="A16" s="11"/>
      <c r="B16" s="11"/>
      <c r="C16" s="11"/>
      <c r="D16" s="11"/>
      <c r="E16" s="11"/>
      <c r="F16" s="11"/>
      <c r="G16" s="11"/>
      <c r="H16" s="11"/>
      <c r="J16" s="23" t="s">
        <v>7</v>
      </c>
      <c r="K16" s="11"/>
      <c r="L16" s="126"/>
      <c r="M16" s="128"/>
      <c r="N16" s="11"/>
      <c r="O16" s="26" t="s">
        <v>103</v>
      </c>
      <c r="P16" s="26" t="s">
        <v>4</v>
      </c>
      <c r="Q16" s="26" t="s">
        <v>104</v>
      </c>
      <c r="U16" s="91">
        <v>3.5</v>
      </c>
      <c r="V16" s="112"/>
      <c r="W16" s="112"/>
      <c r="X16" s="112"/>
      <c r="Y16" s="112"/>
      <c r="Z16" s="112"/>
      <c r="AA16" s="112"/>
      <c r="AB16" s="112"/>
      <c r="AC16" s="112"/>
    </row>
    <row r="17" spans="1:29" ht="18" customHeight="1" x14ac:dyDescent="0.25">
      <c r="A17" s="12" t="s">
        <v>146</v>
      </c>
      <c r="B17" s="11"/>
      <c r="C17" s="14"/>
      <c r="D17" s="11"/>
      <c r="E17" s="11"/>
      <c r="F17" s="11"/>
      <c r="G17" s="11"/>
      <c r="H17" s="14"/>
      <c r="I17" s="1"/>
      <c r="J17" s="11" t="s">
        <v>57</v>
      </c>
      <c r="K17" s="11"/>
      <c r="L17" s="126"/>
      <c r="M17" s="128"/>
      <c r="N17" s="11"/>
      <c r="O17" s="38" t="s">
        <v>62</v>
      </c>
      <c r="P17" s="38"/>
      <c r="Q17" s="38"/>
      <c r="U17" s="91">
        <v>3</v>
      </c>
      <c r="V17" s="112"/>
      <c r="W17" s="112"/>
      <c r="X17" s="112"/>
      <c r="Y17" s="112"/>
      <c r="Z17" s="112"/>
      <c r="AA17" s="112"/>
      <c r="AB17" s="112"/>
      <c r="AC17" s="112"/>
    </row>
    <row r="18" spans="1:29" ht="18" customHeight="1" x14ac:dyDescent="0.25">
      <c r="A18" s="23" t="s">
        <v>5</v>
      </c>
      <c r="B18" s="11"/>
      <c r="C18" s="126"/>
      <c r="D18" s="103"/>
      <c r="E18" s="11"/>
      <c r="F18" s="14" t="s">
        <v>27</v>
      </c>
      <c r="G18" s="126"/>
      <c r="H18" s="128"/>
      <c r="J18" s="11" t="s">
        <v>8</v>
      </c>
      <c r="K18" s="11"/>
      <c r="L18" s="126"/>
      <c r="M18" s="128"/>
      <c r="N18" s="11"/>
      <c r="O18" s="37">
        <f>P18*0.85</f>
        <v>0</v>
      </c>
      <c r="P18" s="68">
        <f>L34-M34</f>
        <v>0</v>
      </c>
      <c r="Q18" s="36">
        <f>P18*1.15</f>
        <v>0</v>
      </c>
      <c r="U18" s="91">
        <v>2.5</v>
      </c>
      <c r="V18" s="112"/>
      <c r="W18" s="112"/>
      <c r="X18" s="112"/>
      <c r="Y18" s="112"/>
      <c r="Z18" s="112"/>
      <c r="AA18" s="112"/>
      <c r="AB18" s="112"/>
      <c r="AC18" s="112"/>
    </row>
    <row r="19" spans="1:29" ht="18" customHeight="1" x14ac:dyDescent="0.25">
      <c r="A19" s="11" t="s">
        <v>120</v>
      </c>
      <c r="B19" s="11"/>
      <c r="C19" s="127"/>
      <c r="D19" s="104"/>
      <c r="E19" s="11"/>
      <c r="F19" s="14" t="s">
        <v>119</v>
      </c>
      <c r="G19" s="126"/>
      <c r="H19" s="24"/>
      <c r="J19" s="14" t="s">
        <v>27</v>
      </c>
      <c r="K19" s="11"/>
      <c r="L19" s="126"/>
      <c r="M19" s="128"/>
      <c r="N19" s="11"/>
      <c r="O19" s="26" t="s">
        <v>103</v>
      </c>
      <c r="P19" s="26" t="s">
        <v>4</v>
      </c>
      <c r="Q19" s="26" t="s">
        <v>104</v>
      </c>
      <c r="U19" s="91">
        <v>2</v>
      </c>
      <c r="V19" s="112"/>
      <c r="W19" s="112"/>
      <c r="X19" s="112"/>
      <c r="Y19" s="112"/>
      <c r="Z19" s="112"/>
      <c r="AA19" s="112"/>
      <c r="AB19" s="112"/>
      <c r="AC19" s="112"/>
    </row>
    <row r="20" spans="1:29" ht="18" customHeight="1" x14ac:dyDescent="0.25">
      <c r="A20" s="11" t="s">
        <v>9</v>
      </c>
      <c r="B20" s="11"/>
      <c r="C20" s="127"/>
      <c r="D20" s="104"/>
      <c r="E20" s="11"/>
      <c r="F20" s="11" t="s">
        <v>56</v>
      </c>
      <c r="G20" s="126"/>
      <c r="H20" s="24"/>
      <c r="J20" s="14" t="s">
        <v>106</v>
      </c>
      <c r="K20" s="11"/>
      <c r="L20" s="158"/>
      <c r="M20" s="128"/>
      <c r="N20" s="11"/>
      <c r="O20" s="38" t="s">
        <v>63</v>
      </c>
      <c r="P20" s="38"/>
      <c r="Q20" s="38"/>
      <c r="U20" s="91">
        <v>1.5</v>
      </c>
      <c r="V20" s="112"/>
      <c r="W20" s="112"/>
      <c r="X20" s="112"/>
      <c r="Y20" s="112"/>
      <c r="Z20" s="112"/>
      <c r="AA20" s="112"/>
      <c r="AB20" s="112"/>
      <c r="AC20" s="112"/>
    </row>
    <row r="21" spans="1:29" ht="18" customHeight="1" x14ac:dyDescent="0.25">
      <c r="A21" s="22" t="s">
        <v>102</v>
      </c>
      <c r="B21" s="11"/>
      <c r="C21" s="11"/>
      <c r="D21" s="11"/>
      <c r="E21" s="11"/>
      <c r="F21" s="11"/>
      <c r="G21" s="11"/>
      <c r="H21" s="11"/>
      <c r="J21" s="11" t="s">
        <v>56</v>
      </c>
      <c r="K21" s="11"/>
      <c r="L21" s="126"/>
      <c r="M21" s="128"/>
      <c r="N21" s="11"/>
      <c r="O21" s="37">
        <f>P21*0.85</f>
        <v>0</v>
      </c>
      <c r="P21" s="68">
        <f>N34-O34</f>
        <v>0</v>
      </c>
      <c r="Q21" s="36">
        <f>P21*1.15</f>
        <v>0</v>
      </c>
      <c r="U21" s="91">
        <v>1</v>
      </c>
      <c r="V21" s="112"/>
      <c r="W21" s="112"/>
      <c r="X21" s="112"/>
      <c r="Y21" s="112"/>
      <c r="Z21" s="112"/>
      <c r="AA21" s="112"/>
      <c r="AB21" s="112"/>
      <c r="AC21" s="112"/>
    </row>
    <row r="22" spans="1:29" ht="18" customHeight="1" x14ac:dyDescent="0.25">
      <c r="A22" s="22"/>
      <c r="B22" s="11"/>
      <c r="C22" s="11"/>
      <c r="D22" s="11"/>
      <c r="E22" s="11"/>
      <c r="F22" s="11"/>
      <c r="G22" s="11"/>
      <c r="H22" s="11"/>
      <c r="J22" s="39" t="s">
        <v>143</v>
      </c>
      <c r="K22" s="11"/>
      <c r="L22" s="11"/>
      <c r="M22" s="11"/>
      <c r="N22" s="11"/>
      <c r="O22" s="26" t="s">
        <v>103</v>
      </c>
      <c r="P22" s="26" t="s">
        <v>4</v>
      </c>
      <c r="Q22" s="26" t="s">
        <v>104</v>
      </c>
      <c r="U22" s="91">
        <v>0.5</v>
      </c>
      <c r="V22" s="112"/>
      <c r="W22" s="112"/>
      <c r="X22" s="112"/>
      <c r="Y22" s="112"/>
      <c r="Z22" s="112"/>
      <c r="AA22" s="112"/>
      <c r="AB22" s="112"/>
      <c r="AC22" s="112"/>
    </row>
    <row r="23" spans="1:29" ht="18" customHeight="1" x14ac:dyDescent="0.25">
      <c r="A23" s="12" t="s">
        <v>39</v>
      </c>
      <c r="B23" s="11"/>
      <c r="C23" s="11"/>
      <c r="D23" s="11"/>
      <c r="E23" s="11"/>
      <c r="F23" s="11"/>
      <c r="G23" s="11"/>
      <c r="H23" s="11"/>
      <c r="J23" s="11"/>
      <c r="K23" s="11"/>
      <c r="L23" s="11"/>
      <c r="M23" s="11"/>
      <c r="N23" s="11"/>
      <c r="O23" s="38" t="s">
        <v>80</v>
      </c>
      <c r="P23" s="38"/>
      <c r="Q23" s="38"/>
      <c r="U23" s="91">
        <v>0</v>
      </c>
      <c r="V23" s="112"/>
      <c r="W23" s="112"/>
      <c r="X23" s="112"/>
      <c r="Y23" s="112"/>
      <c r="Z23" s="112"/>
      <c r="AA23" s="112"/>
      <c r="AB23" s="112"/>
      <c r="AC23" s="112"/>
    </row>
    <row r="24" spans="1:29" ht="18" customHeight="1" x14ac:dyDescent="0.25">
      <c r="A24" s="23" t="s">
        <v>7</v>
      </c>
      <c r="B24" s="123"/>
      <c r="C24" s="128" t="s">
        <v>156</v>
      </c>
      <c r="D24" s="11"/>
      <c r="E24" s="18" t="s">
        <v>57</v>
      </c>
      <c r="F24" s="37">
        <f>G24*0.85</f>
        <v>0</v>
      </c>
      <c r="G24" s="68">
        <f>B43</f>
        <v>0</v>
      </c>
      <c r="H24" s="36">
        <f>G24*1.15</f>
        <v>0</v>
      </c>
      <c r="J24" s="12" t="s">
        <v>59</v>
      </c>
      <c r="K24" s="11"/>
      <c r="L24" s="11"/>
      <c r="M24" s="11"/>
      <c r="N24" s="11"/>
      <c r="O24" s="37">
        <f>P24*0.85</f>
        <v>0</v>
      </c>
      <c r="P24" s="68">
        <f>P34-Q34</f>
        <v>0</v>
      </c>
      <c r="Q24" s="36">
        <f>P24*1.15</f>
        <v>0</v>
      </c>
      <c r="V24" s="112"/>
      <c r="W24" s="112"/>
      <c r="X24" s="112"/>
      <c r="Y24" s="112"/>
      <c r="Z24" s="112"/>
      <c r="AA24" s="112"/>
      <c r="AB24" s="112"/>
      <c r="AC24" s="112"/>
    </row>
    <row r="25" spans="1:29" ht="18" customHeight="1" x14ac:dyDescent="0.35">
      <c r="A25" s="11" t="s">
        <v>8</v>
      </c>
      <c r="B25" s="129"/>
      <c r="C25" s="24"/>
      <c r="D25" s="11"/>
      <c r="E25" s="18" t="s">
        <v>58</v>
      </c>
      <c r="F25" s="37" t="e">
        <f>G25*0.85</f>
        <v>#VALUE!</v>
      </c>
      <c r="G25" s="68" t="str">
        <f>G43</f>
        <v/>
      </c>
      <c r="H25" s="36" t="e">
        <f>G25*1.15</f>
        <v>#VALUE!</v>
      </c>
      <c r="J25" s="11" t="s">
        <v>60</v>
      </c>
      <c r="K25" s="11"/>
      <c r="L25" s="11"/>
      <c r="M25" s="11"/>
      <c r="N25" s="11"/>
      <c r="O25" s="26" t="s">
        <v>103</v>
      </c>
      <c r="P25" s="26" t="s">
        <v>4</v>
      </c>
      <c r="Q25" s="26" t="s">
        <v>104</v>
      </c>
      <c r="V25" s="112"/>
      <c r="W25" s="112"/>
      <c r="X25" s="112"/>
      <c r="Y25" s="112"/>
      <c r="Z25" s="112"/>
      <c r="AA25" s="112"/>
      <c r="AB25" s="112"/>
      <c r="AC25" s="112"/>
    </row>
    <row r="26" spans="1:29" ht="18" customHeight="1" x14ac:dyDescent="0.25">
      <c r="A26" s="11"/>
      <c r="B26" s="18"/>
      <c r="C26" s="11"/>
      <c r="D26" s="11"/>
      <c r="E26" s="18"/>
      <c r="F26" s="26" t="s">
        <v>103</v>
      </c>
      <c r="G26" s="26" t="s">
        <v>4</v>
      </c>
      <c r="H26" s="26" t="s">
        <v>104</v>
      </c>
      <c r="J26" s="11"/>
      <c r="K26" s="11"/>
      <c r="L26" s="11"/>
      <c r="M26" s="11"/>
      <c r="N26" s="11"/>
      <c r="O26" s="11"/>
      <c r="P26" s="11"/>
      <c r="Q26" s="11"/>
      <c r="V26" s="112"/>
      <c r="W26" s="112"/>
      <c r="X26" s="112"/>
      <c r="Y26" s="112"/>
      <c r="Z26" s="112"/>
      <c r="AA26" s="112"/>
      <c r="AB26" s="112"/>
      <c r="AC26" s="112"/>
    </row>
    <row r="27" spans="1:29" ht="18" customHeight="1" x14ac:dyDescent="0.25">
      <c r="A27" s="12" t="s">
        <v>40</v>
      </c>
      <c r="B27" s="18"/>
      <c r="C27" s="11"/>
      <c r="D27" s="11"/>
      <c r="E27" s="18"/>
      <c r="F27" s="11"/>
      <c r="G27" s="11"/>
      <c r="H27" s="11"/>
      <c r="J27" s="11"/>
      <c r="K27" s="11"/>
      <c r="L27" s="11"/>
      <c r="M27" s="11"/>
      <c r="N27" s="11"/>
      <c r="O27" s="11"/>
      <c r="P27" s="11"/>
      <c r="Q27" s="11"/>
      <c r="V27" s="112"/>
      <c r="W27" s="112"/>
      <c r="X27" s="112"/>
      <c r="Y27" s="112"/>
      <c r="Z27" s="112"/>
      <c r="AA27" s="112"/>
      <c r="AB27" s="112"/>
      <c r="AC27" s="112"/>
    </row>
    <row r="28" spans="1:29" ht="18" customHeight="1" x14ac:dyDescent="0.25">
      <c r="A28" s="23" t="s">
        <v>7</v>
      </c>
      <c r="B28" s="123"/>
      <c r="C28" s="128" t="s">
        <v>156</v>
      </c>
      <c r="D28" s="11"/>
      <c r="E28" s="18" t="s">
        <v>57</v>
      </c>
      <c r="F28" s="37">
        <f>G28*0.85</f>
        <v>0</v>
      </c>
      <c r="G28" s="68">
        <f>B44</f>
        <v>0</v>
      </c>
      <c r="H28" s="36">
        <f>G28*1.15</f>
        <v>0</v>
      </c>
      <c r="J28" s="12" t="s">
        <v>64</v>
      </c>
      <c r="K28" s="11"/>
      <c r="L28" s="11"/>
      <c r="M28" s="11"/>
      <c r="N28" s="11"/>
      <c r="O28" s="11"/>
      <c r="P28" s="40"/>
      <c r="Q28" s="41"/>
      <c r="V28" s="112"/>
      <c r="W28" s="112"/>
      <c r="X28" s="112"/>
      <c r="Y28" s="112"/>
      <c r="Z28" s="112"/>
      <c r="AA28" s="112"/>
      <c r="AB28" s="112"/>
      <c r="AC28" s="112"/>
    </row>
    <row r="29" spans="1:29" ht="18" customHeight="1" x14ac:dyDescent="0.25">
      <c r="A29" s="11" t="s">
        <v>8</v>
      </c>
      <c r="B29" s="129"/>
      <c r="C29" s="24"/>
      <c r="D29" s="11"/>
      <c r="E29" s="18" t="s">
        <v>58</v>
      </c>
      <c r="F29" s="37" t="e">
        <f>G29*0.85</f>
        <v>#VALUE!</v>
      </c>
      <c r="G29" s="68" t="str">
        <f>G44</f>
        <v/>
      </c>
      <c r="H29" s="36" t="e">
        <f>G29*1.15</f>
        <v>#VALUE!</v>
      </c>
      <c r="J29" s="139" t="s">
        <v>65</v>
      </c>
      <c r="K29" s="42" t="s">
        <v>66</v>
      </c>
      <c r="L29" s="42" t="s">
        <v>79</v>
      </c>
      <c r="M29" s="42" t="s">
        <v>78</v>
      </c>
      <c r="N29" s="42" t="s">
        <v>77</v>
      </c>
      <c r="O29" s="42" t="s">
        <v>76</v>
      </c>
      <c r="P29" s="42" t="s">
        <v>75</v>
      </c>
      <c r="Q29" s="42" t="s">
        <v>74</v>
      </c>
      <c r="V29" s="112"/>
      <c r="W29" s="112"/>
      <c r="X29" s="112"/>
      <c r="Y29" s="112"/>
      <c r="Z29" s="112"/>
      <c r="AA29" s="112"/>
      <c r="AB29" s="112"/>
      <c r="AC29" s="112"/>
    </row>
    <row r="30" spans="1:29" ht="18" customHeight="1" x14ac:dyDescent="0.25">
      <c r="A30" s="11"/>
      <c r="B30" s="18"/>
      <c r="C30" s="11"/>
      <c r="D30" s="11"/>
      <c r="E30" s="18"/>
      <c r="F30" s="26" t="s">
        <v>103</v>
      </c>
      <c r="G30" s="26" t="s">
        <v>4</v>
      </c>
      <c r="H30" s="26" t="s">
        <v>104</v>
      </c>
      <c r="J30" s="140"/>
      <c r="K30" s="42" t="s">
        <v>67</v>
      </c>
      <c r="L30" s="42" t="s">
        <v>68</v>
      </c>
      <c r="M30" s="42" t="s">
        <v>69</v>
      </c>
      <c r="N30" s="42" t="s">
        <v>70</v>
      </c>
      <c r="O30" s="42" t="s">
        <v>71</v>
      </c>
      <c r="P30" s="42" t="s">
        <v>72</v>
      </c>
      <c r="Q30" s="42" t="s">
        <v>73</v>
      </c>
      <c r="V30" s="112"/>
      <c r="W30" s="112"/>
      <c r="X30" s="112"/>
      <c r="Y30" s="112"/>
      <c r="Z30" s="112"/>
      <c r="AA30" s="112"/>
      <c r="AB30" s="112"/>
      <c r="AC30" s="112"/>
    </row>
    <row r="31" spans="1:29" ht="18" customHeight="1" x14ac:dyDescent="0.25">
      <c r="A31" s="12" t="s">
        <v>41</v>
      </c>
      <c r="B31" s="18"/>
      <c r="C31" s="11"/>
      <c r="D31" s="11"/>
      <c r="E31" s="18"/>
      <c r="F31" s="11"/>
      <c r="G31" s="11"/>
      <c r="H31" s="11"/>
      <c r="J31" s="11"/>
      <c r="K31" s="11"/>
      <c r="L31" s="11"/>
      <c r="M31" s="11"/>
      <c r="N31" s="11"/>
      <c r="O31" s="11"/>
      <c r="P31" s="11"/>
      <c r="Q31" s="11"/>
      <c r="V31" s="112"/>
      <c r="W31" s="112"/>
      <c r="X31" s="112"/>
      <c r="Y31" s="112"/>
      <c r="Z31" s="112"/>
      <c r="AA31" s="112"/>
      <c r="AB31" s="112"/>
      <c r="AC31" s="112"/>
    </row>
    <row r="32" spans="1:29" ht="18" customHeight="1" x14ac:dyDescent="0.25">
      <c r="A32" s="23" t="s">
        <v>7</v>
      </c>
      <c r="B32" s="123"/>
      <c r="C32" s="128" t="s">
        <v>156</v>
      </c>
      <c r="D32" s="11"/>
      <c r="E32" s="18" t="s">
        <v>57</v>
      </c>
      <c r="F32" s="37">
        <f>G32*0.85</f>
        <v>0</v>
      </c>
      <c r="G32" s="68">
        <f>B45</f>
        <v>0</v>
      </c>
      <c r="H32" s="36">
        <f>G32*1.15</f>
        <v>0</v>
      </c>
      <c r="J32" s="12" t="s">
        <v>42</v>
      </c>
      <c r="K32" s="11"/>
      <c r="L32" s="11"/>
      <c r="M32" s="11"/>
      <c r="N32" s="11"/>
      <c r="O32" s="11"/>
      <c r="P32" s="11"/>
      <c r="Q32" s="11"/>
      <c r="V32" s="112"/>
      <c r="W32" s="112"/>
      <c r="X32" s="112"/>
      <c r="Y32" s="112"/>
      <c r="Z32" s="112"/>
      <c r="AA32" s="112"/>
      <c r="AB32" s="112"/>
      <c r="AC32" s="112"/>
    </row>
    <row r="33" spans="1:29" ht="18" customHeight="1" x14ac:dyDescent="0.25">
      <c r="A33" s="11" t="s">
        <v>8</v>
      </c>
      <c r="B33" s="129"/>
      <c r="C33" s="24"/>
      <c r="D33" s="11"/>
      <c r="E33" s="18" t="s">
        <v>58</v>
      </c>
      <c r="F33" s="37" t="e">
        <f>G33*0.85</f>
        <v>#VALUE!</v>
      </c>
      <c r="G33" s="68" t="str">
        <f>G45</f>
        <v/>
      </c>
      <c r="H33" s="36" t="e">
        <f>G33*1.15</f>
        <v>#VALUE!</v>
      </c>
      <c r="J33" s="43" t="s">
        <v>113</v>
      </c>
      <c r="K33" s="44" t="s">
        <v>114</v>
      </c>
      <c r="L33" s="43" t="s">
        <v>114</v>
      </c>
      <c r="M33" s="44" t="s">
        <v>115</v>
      </c>
      <c r="N33" s="43" t="s">
        <v>116</v>
      </c>
      <c r="O33" s="44" t="s">
        <v>117</v>
      </c>
      <c r="P33" s="43" t="s">
        <v>117</v>
      </c>
      <c r="Q33" s="43" t="s">
        <v>118</v>
      </c>
      <c r="R33" s="1"/>
      <c r="V33" s="112"/>
      <c r="W33" s="112"/>
      <c r="X33" s="112"/>
      <c r="Y33" s="112"/>
      <c r="Z33" s="112"/>
      <c r="AA33" s="112"/>
      <c r="AB33" s="112"/>
      <c r="AC33" s="112"/>
    </row>
    <row r="34" spans="1:29" ht="18" customHeight="1" x14ac:dyDescent="0.25">
      <c r="A34" s="11"/>
      <c r="B34" s="11"/>
      <c r="C34" s="11"/>
      <c r="D34" s="11"/>
      <c r="E34" s="27"/>
      <c r="F34" s="26" t="s">
        <v>103</v>
      </c>
      <c r="G34" s="26" t="s">
        <v>4</v>
      </c>
      <c r="H34" s="26" t="s">
        <v>104</v>
      </c>
      <c r="I34" s="1"/>
      <c r="J34" s="31"/>
      <c r="K34" s="45"/>
      <c r="L34" s="52">
        <f>K34</f>
        <v>0</v>
      </c>
      <c r="M34" s="45"/>
      <c r="N34" s="46"/>
      <c r="O34" s="45"/>
      <c r="P34" s="52">
        <f>O34</f>
        <v>0</v>
      </c>
      <c r="Q34" s="31"/>
      <c r="R34" s="1"/>
      <c r="V34" s="112"/>
      <c r="W34" s="112"/>
      <c r="X34" s="112"/>
      <c r="Y34" s="112"/>
      <c r="Z34" s="112"/>
      <c r="AA34" s="112"/>
      <c r="AB34" s="112"/>
      <c r="AC34" s="112"/>
    </row>
    <row r="35" spans="1:29" ht="18" customHeight="1" x14ac:dyDescent="0.25">
      <c r="A35" s="11"/>
      <c r="B35" s="11"/>
      <c r="C35" s="11"/>
      <c r="D35" s="11"/>
      <c r="E35" s="11"/>
      <c r="F35" s="26"/>
      <c r="G35" s="26"/>
      <c r="H35" s="26"/>
      <c r="J35" s="137" t="str">
        <f>CONCATENATE("Δ1: ",J34-K34)</f>
        <v>Δ1: 0</v>
      </c>
      <c r="K35" s="138"/>
      <c r="L35" s="137" t="str">
        <f>CONCATENATE("Δ2: ",L34-M34)</f>
        <v>Δ2: 0</v>
      </c>
      <c r="M35" s="138"/>
      <c r="N35" s="137" t="str">
        <f>CONCATENATE("Δ3: ",N34-O34)</f>
        <v>Δ3: 0</v>
      </c>
      <c r="O35" s="138"/>
      <c r="P35" s="137" t="str">
        <f>CONCATENATE("Δ4: ",P34-Q34)</f>
        <v>Δ4: 0</v>
      </c>
      <c r="Q35" s="137"/>
      <c r="R35" s="1"/>
      <c r="U35" s="114"/>
    </row>
    <row r="36" spans="1:29" ht="18" customHeight="1" x14ac:dyDescent="0.25">
      <c r="A36" s="12" t="s">
        <v>59</v>
      </c>
      <c r="B36" s="11"/>
      <c r="C36" s="11"/>
      <c r="D36" s="11"/>
      <c r="E36" s="11"/>
      <c r="F36" s="26"/>
      <c r="G36" s="26"/>
      <c r="H36" s="26"/>
      <c r="J36" s="141" t="s">
        <v>108</v>
      </c>
      <c r="K36" s="142"/>
      <c r="L36" s="141" t="s">
        <v>109</v>
      </c>
      <c r="M36" s="142"/>
      <c r="N36" s="141" t="s">
        <v>110</v>
      </c>
      <c r="O36" s="142"/>
      <c r="P36" s="141" t="s">
        <v>111</v>
      </c>
      <c r="Q36" s="141"/>
      <c r="R36" s="1"/>
    </row>
    <row r="37" spans="1:29" ht="18" customHeight="1" x14ac:dyDescent="0.25">
      <c r="A37" s="11"/>
      <c r="B37" s="11"/>
      <c r="C37" s="28" t="s">
        <v>53</v>
      </c>
      <c r="D37" s="11"/>
      <c r="E37" s="11"/>
      <c r="F37" s="26"/>
      <c r="G37" s="26"/>
      <c r="H37" s="26"/>
      <c r="J37" s="38"/>
      <c r="K37" s="11"/>
      <c r="L37" s="11"/>
      <c r="M37" s="11"/>
      <c r="N37" s="11"/>
      <c r="O37" s="11"/>
      <c r="P37" s="11"/>
      <c r="Q37" s="11"/>
    </row>
    <row r="38" spans="1:29" ht="18" customHeight="1" x14ac:dyDescent="0.25">
      <c r="A38" s="11"/>
      <c r="B38" s="11"/>
      <c r="C38" s="28" t="s">
        <v>52</v>
      </c>
      <c r="D38" s="11"/>
      <c r="E38" s="11"/>
      <c r="F38" s="26"/>
      <c r="G38" s="26"/>
      <c r="H38" s="26"/>
      <c r="J38" s="7" t="s">
        <v>36</v>
      </c>
      <c r="K38" s="11"/>
      <c r="L38" s="11"/>
      <c r="M38" s="11"/>
      <c r="N38" s="11"/>
      <c r="O38" s="11"/>
      <c r="P38" s="11"/>
      <c r="Q38" s="11"/>
    </row>
    <row r="39" spans="1:29" ht="18" customHeight="1" x14ac:dyDescent="0.25">
      <c r="A39" s="11"/>
      <c r="B39" s="11"/>
      <c r="C39" s="28" t="s">
        <v>47</v>
      </c>
      <c r="D39" s="11"/>
      <c r="E39" s="11"/>
      <c r="F39" s="26"/>
      <c r="G39" s="26"/>
      <c r="H39" s="26"/>
      <c r="J39" s="11"/>
      <c r="K39" s="11"/>
      <c r="L39" s="11"/>
      <c r="M39" s="11"/>
      <c r="N39" s="11"/>
      <c r="O39" s="11"/>
      <c r="P39" s="11"/>
      <c r="Q39" s="11"/>
    </row>
    <row r="40" spans="1:29" ht="18" customHeight="1" x14ac:dyDescent="0.25">
      <c r="A40" s="11"/>
      <c r="B40" s="11"/>
      <c r="C40" s="11"/>
      <c r="D40" s="11"/>
      <c r="E40" s="11"/>
      <c r="F40" s="11"/>
      <c r="G40" s="11"/>
      <c r="H40" s="11"/>
      <c r="J40" s="11" t="s">
        <v>147</v>
      </c>
      <c r="K40" s="11"/>
      <c r="L40" s="21"/>
      <c r="M40" s="118"/>
      <c r="N40" s="11"/>
      <c r="O40" s="11"/>
      <c r="P40" s="11"/>
      <c r="Q40" s="11"/>
    </row>
    <row r="41" spans="1:29" ht="18" customHeight="1" x14ac:dyDescent="0.25">
      <c r="A41" s="12" t="s">
        <v>42</v>
      </c>
      <c r="B41" s="11"/>
      <c r="C41" s="11"/>
      <c r="D41" s="11"/>
      <c r="E41" s="11"/>
      <c r="F41" s="11"/>
      <c r="G41" s="11"/>
      <c r="H41" s="11"/>
      <c r="J41" s="47" t="s">
        <v>112</v>
      </c>
      <c r="K41" s="11"/>
      <c r="L41" s="122" t="s">
        <v>151</v>
      </c>
      <c r="M41" s="122" t="s">
        <v>152</v>
      </c>
      <c r="N41" s="11"/>
      <c r="O41" s="11"/>
      <c r="P41" s="11"/>
      <c r="Q41" s="11"/>
    </row>
    <row r="42" spans="1:29" ht="18" customHeight="1" x14ac:dyDescent="0.25">
      <c r="A42" s="43" t="s">
        <v>43</v>
      </c>
      <c r="B42" s="43" t="s">
        <v>14</v>
      </c>
      <c r="C42" s="43" t="s">
        <v>48</v>
      </c>
      <c r="D42" s="43" t="s">
        <v>49</v>
      </c>
      <c r="E42" s="43" t="s">
        <v>50</v>
      </c>
      <c r="F42" s="43" t="s">
        <v>51</v>
      </c>
      <c r="G42" s="43" t="s">
        <v>38</v>
      </c>
      <c r="H42" s="43" t="s">
        <v>15</v>
      </c>
      <c r="J42" s="11"/>
      <c r="K42" s="11"/>
      <c r="L42" s="11"/>
      <c r="M42" s="11"/>
      <c r="N42" s="11"/>
      <c r="O42" s="11"/>
      <c r="P42" s="11"/>
      <c r="Q42" s="11"/>
    </row>
    <row r="43" spans="1:29" ht="18" customHeight="1" x14ac:dyDescent="0.25">
      <c r="A43" s="66" t="s">
        <v>44</v>
      </c>
      <c r="B43" s="66"/>
      <c r="C43" s="66"/>
      <c r="D43" s="66"/>
      <c r="E43" s="66"/>
      <c r="F43" s="66"/>
      <c r="G43" s="69" t="str">
        <f>IF(C43&lt;&gt;"",ABS(C43-E43)/SQRT((D43^2+F43^2)/2),"")</f>
        <v/>
      </c>
      <c r="H43" s="67" t="s">
        <v>107</v>
      </c>
      <c r="J43" s="11"/>
      <c r="K43" s="11"/>
      <c r="L43" s="11"/>
      <c r="M43" s="11"/>
      <c r="N43" s="11"/>
      <c r="O43" s="11"/>
      <c r="P43" s="11"/>
      <c r="Q43" s="11"/>
    </row>
    <row r="44" spans="1:29" ht="18" customHeight="1" x14ac:dyDescent="0.25">
      <c r="A44" s="66" t="s">
        <v>45</v>
      </c>
      <c r="B44" s="66"/>
      <c r="C44" s="66"/>
      <c r="D44" s="66"/>
      <c r="E44" s="66"/>
      <c r="F44" s="66"/>
      <c r="G44" s="69" t="str">
        <f>IF(C44&lt;&gt;"",ABS(C44-E44)/SQRT((D44^2+F44^2)/2),"")</f>
        <v/>
      </c>
      <c r="H44" s="67" t="s">
        <v>107</v>
      </c>
      <c r="J44" s="144" t="s">
        <v>155</v>
      </c>
      <c r="K44" s="144"/>
      <c r="L44" s="11"/>
      <c r="M44" s="48">
        <v>42466</v>
      </c>
      <c r="N44" s="11"/>
      <c r="O44" s="21"/>
      <c r="P44" s="21"/>
      <c r="Q44" s="21"/>
    </row>
    <row r="45" spans="1:29" ht="18" customHeight="1" x14ac:dyDescent="0.25">
      <c r="A45" s="66" t="s">
        <v>46</v>
      </c>
      <c r="B45" s="66"/>
      <c r="C45" s="66"/>
      <c r="D45" s="66"/>
      <c r="E45" s="66"/>
      <c r="F45" s="66"/>
      <c r="G45" s="69" t="str">
        <f>IF(C45&lt;&gt;"",ABS(C45-E45)/SQRT((D45^2+F45^2)/2),"")</f>
        <v/>
      </c>
      <c r="H45" s="67" t="s">
        <v>107</v>
      </c>
      <c r="J45" s="143" t="s">
        <v>17</v>
      </c>
      <c r="K45" s="143"/>
      <c r="L45" s="11"/>
      <c r="M45" s="49" t="s">
        <v>10</v>
      </c>
      <c r="N45" s="11"/>
      <c r="O45" s="143" t="s">
        <v>16</v>
      </c>
      <c r="P45" s="143"/>
      <c r="Q45" s="143"/>
    </row>
    <row r="46" spans="1:29" ht="18" customHeight="1" x14ac:dyDescent="0.25">
      <c r="A46" s="11"/>
      <c r="B46" s="11"/>
      <c r="C46" s="11"/>
      <c r="D46" s="11"/>
      <c r="E46" s="11"/>
      <c r="F46" s="11"/>
      <c r="G46" s="11"/>
      <c r="H46" s="11"/>
      <c r="J46" s="38"/>
      <c r="K46" s="38"/>
      <c r="L46" s="38"/>
      <c r="M46" s="38"/>
      <c r="N46" s="38"/>
      <c r="O46" s="38"/>
      <c r="P46" s="38"/>
      <c r="Q46" s="38"/>
    </row>
    <row r="47" spans="1:29" ht="18" customHeight="1" x14ac:dyDescent="0.25"/>
    <row r="48" spans="1:29" ht="18" customHeight="1" x14ac:dyDescent="0.25"/>
    <row r="49" ht="18" customHeight="1" x14ac:dyDescent="0.25"/>
    <row r="50" ht="18" customHeight="1" x14ac:dyDescent="0.25"/>
    <row r="51" ht="18" customHeight="1" x14ac:dyDescent="0.25"/>
    <row r="52" ht="18" customHeight="1" x14ac:dyDescent="0.25"/>
    <row r="53" ht="18" customHeight="1" x14ac:dyDescent="0.25"/>
    <row r="54" ht="18" customHeight="1" x14ac:dyDescent="0.25"/>
    <row r="55" ht="18" customHeight="1" x14ac:dyDescent="0.25"/>
    <row r="56" ht="18" customHeight="1" x14ac:dyDescent="0.25"/>
    <row r="57" ht="18" customHeight="1" x14ac:dyDescent="0.25"/>
    <row r="58" ht="18" customHeight="1" x14ac:dyDescent="0.25"/>
    <row r="59" ht="18" customHeight="1" x14ac:dyDescent="0.25"/>
    <row r="60" ht="18" customHeight="1" x14ac:dyDescent="0.25"/>
    <row r="61" ht="18" customHeight="1" x14ac:dyDescent="0.25"/>
    <row r="62" ht="18" customHeight="1" x14ac:dyDescent="0.25"/>
    <row r="63" ht="18" customHeight="1" x14ac:dyDescent="0.25"/>
    <row r="64" ht="18" customHeight="1" x14ac:dyDescent="0.25"/>
    <row r="65" ht="18" customHeight="1" x14ac:dyDescent="0.25"/>
    <row r="66" ht="18" customHeight="1" x14ac:dyDescent="0.25"/>
    <row r="67" ht="18" customHeight="1" x14ac:dyDescent="0.25"/>
    <row r="68" ht="18" customHeight="1" x14ac:dyDescent="0.25"/>
    <row r="69" ht="18" customHeight="1" x14ac:dyDescent="0.25"/>
    <row r="70" ht="18" customHeight="1" x14ac:dyDescent="0.25"/>
    <row r="71" ht="18" customHeight="1" x14ac:dyDescent="0.25"/>
    <row r="72" ht="18" customHeight="1" x14ac:dyDescent="0.25"/>
    <row r="73" ht="18" customHeight="1" x14ac:dyDescent="0.25"/>
    <row r="74" ht="18" customHeight="1" x14ac:dyDescent="0.25"/>
    <row r="75" ht="18" customHeight="1" x14ac:dyDescent="0.25"/>
    <row r="76" ht="18" customHeight="1" x14ac:dyDescent="0.25"/>
    <row r="77" ht="18" customHeight="1" x14ac:dyDescent="0.25"/>
    <row r="78" ht="18" customHeight="1" x14ac:dyDescent="0.25"/>
    <row r="79" ht="18" customHeight="1" x14ac:dyDescent="0.25"/>
    <row r="80" ht="18" customHeight="1" x14ac:dyDescent="0.25"/>
    <row r="81" ht="18" customHeight="1" x14ac:dyDescent="0.25"/>
    <row r="82" ht="18" customHeight="1" x14ac:dyDescent="0.25"/>
    <row r="83" ht="18" customHeight="1" x14ac:dyDescent="0.25"/>
    <row r="84" ht="18" customHeight="1" x14ac:dyDescent="0.25"/>
    <row r="85" ht="18" customHeight="1" x14ac:dyDescent="0.25"/>
    <row r="86" ht="18" customHeight="1" x14ac:dyDescent="0.25"/>
    <row r="87" ht="18" customHeight="1" x14ac:dyDescent="0.25"/>
    <row r="88" ht="18" customHeight="1" x14ac:dyDescent="0.25"/>
    <row r="89" ht="18" customHeight="1" x14ac:dyDescent="0.25"/>
    <row r="90" ht="18" customHeight="1" x14ac:dyDescent="0.25"/>
    <row r="91" ht="18" customHeight="1" x14ac:dyDescent="0.25"/>
    <row r="92" ht="18" customHeight="1" x14ac:dyDescent="0.25"/>
    <row r="93" ht="18" customHeight="1" x14ac:dyDescent="0.25"/>
    <row r="94" ht="18" customHeight="1" x14ac:dyDescent="0.25"/>
    <row r="95" ht="18" customHeight="1" x14ac:dyDescent="0.25"/>
    <row r="96" ht="18" customHeight="1" x14ac:dyDescent="0.25"/>
    <row r="97" ht="18" customHeight="1" x14ac:dyDescent="0.25"/>
    <row r="98" ht="18" customHeight="1" x14ac:dyDescent="0.25"/>
    <row r="99" ht="18" customHeight="1" x14ac:dyDescent="0.25"/>
    <row r="100" ht="18" customHeight="1" x14ac:dyDescent="0.25"/>
    <row r="101" ht="18" customHeight="1" x14ac:dyDescent="0.25"/>
    <row r="102" ht="18" customHeight="1" x14ac:dyDescent="0.25"/>
    <row r="103" ht="18" customHeight="1" x14ac:dyDescent="0.25"/>
    <row r="104" ht="18" customHeight="1" x14ac:dyDescent="0.25"/>
    <row r="105" ht="18" customHeight="1" x14ac:dyDescent="0.25"/>
    <row r="106" ht="18" customHeight="1" x14ac:dyDescent="0.25"/>
    <row r="107" ht="18" customHeight="1" x14ac:dyDescent="0.25"/>
    <row r="108" ht="18" customHeight="1" x14ac:dyDescent="0.25"/>
    <row r="109" ht="18" customHeight="1" x14ac:dyDescent="0.25"/>
    <row r="110" ht="18" customHeight="1" x14ac:dyDescent="0.25"/>
    <row r="111" ht="18" customHeight="1" x14ac:dyDescent="0.25"/>
    <row r="112" ht="18" customHeight="1" x14ac:dyDescent="0.25"/>
    <row r="113" ht="18" customHeight="1" x14ac:dyDescent="0.25"/>
    <row r="114" ht="18" customHeight="1" x14ac:dyDescent="0.25"/>
    <row r="115" ht="18" customHeight="1" x14ac:dyDescent="0.25"/>
    <row r="116" ht="18" customHeight="1" x14ac:dyDescent="0.25"/>
    <row r="117" ht="18" customHeight="1" x14ac:dyDescent="0.25"/>
    <row r="118" ht="18" customHeight="1" x14ac:dyDescent="0.25"/>
    <row r="119" ht="18" customHeight="1" x14ac:dyDescent="0.25"/>
    <row r="120" ht="18" customHeight="1" x14ac:dyDescent="0.25"/>
    <row r="121" ht="18" customHeight="1" x14ac:dyDescent="0.25"/>
    <row r="122" ht="18" customHeight="1" x14ac:dyDescent="0.25"/>
    <row r="123" ht="18" customHeight="1" x14ac:dyDescent="0.25"/>
    <row r="124" ht="18" customHeight="1" x14ac:dyDescent="0.25"/>
    <row r="125" ht="18" customHeight="1" x14ac:dyDescent="0.25"/>
    <row r="126" ht="18" customHeight="1" x14ac:dyDescent="0.25"/>
    <row r="127" ht="18" customHeight="1" x14ac:dyDescent="0.25"/>
    <row r="128" ht="18" customHeight="1" x14ac:dyDescent="0.25"/>
    <row r="129" ht="18" customHeight="1" x14ac:dyDescent="0.25"/>
    <row r="130" ht="18" customHeight="1" x14ac:dyDescent="0.25"/>
    <row r="131" ht="18" customHeight="1" x14ac:dyDescent="0.25"/>
    <row r="132" ht="18" customHeight="1" x14ac:dyDescent="0.25"/>
    <row r="133" ht="18" customHeight="1" x14ac:dyDescent="0.25"/>
    <row r="134" ht="18" customHeight="1" x14ac:dyDescent="0.25"/>
    <row r="135" ht="18" customHeight="1" x14ac:dyDescent="0.25"/>
    <row r="136" ht="18" customHeight="1" x14ac:dyDescent="0.25"/>
    <row r="137" ht="18" customHeight="1" x14ac:dyDescent="0.25"/>
    <row r="138" ht="18" customHeight="1" x14ac:dyDescent="0.25"/>
    <row r="139" ht="18" customHeight="1" x14ac:dyDescent="0.25"/>
    <row r="140" ht="18" customHeight="1" x14ac:dyDescent="0.25"/>
    <row r="141" ht="18" customHeight="1" x14ac:dyDescent="0.25"/>
    <row r="142" ht="18" customHeight="1" x14ac:dyDescent="0.25"/>
    <row r="143" ht="18" customHeight="1" x14ac:dyDescent="0.25"/>
    <row r="144" ht="18" customHeight="1" x14ac:dyDescent="0.25"/>
    <row r="145" ht="18" customHeight="1" x14ac:dyDescent="0.25"/>
    <row r="146" ht="18" customHeight="1" x14ac:dyDescent="0.25"/>
    <row r="147" ht="18" customHeight="1" x14ac:dyDescent="0.25"/>
    <row r="148" ht="18" customHeight="1" x14ac:dyDescent="0.25"/>
    <row r="149" ht="18" customHeight="1" x14ac:dyDescent="0.25"/>
    <row r="150" ht="18" customHeight="1" x14ac:dyDescent="0.25"/>
    <row r="151" ht="18" customHeight="1" x14ac:dyDescent="0.25"/>
    <row r="152" ht="18" customHeight="1" x14ac:dyDescent="0.25"/>
    <row r="153" ht="18" customHeight="1" x14ac:dyDescent="0.25"/>
    <row r="154" ht="18" customHeight="1" x14ac:dyDescent="0.25"/>
    <row r="155" ht="18" customHeight="1" x14ac:dyDescent="0.25"/>
    <row r="156" ht="18" customHeight="1" x14ac:dyDescent="0.25"/>
    <row r="157" ht="18" customHeight="1" x14ac:dyDescent="0.25"/>
    <row r="158" ht="18" customHeight="1" x14ac:dyDescent="0.25"/>
    <row r="159" ht="18" customHeight="1" x14ac:dyDescent="0.25"/>
    <row r="160" ht="18" customHeight="1" x14ac:dyDescent="0.25"/>
    <row r="161" ht="18" customHeight="1" x14ac:dyDescent="0.25"/>
    <row r="162" ht="18" customHeight="1" x14ac:dyDescent="0.25"/>
    <row r="163" ht="18" customHeight="1" x14ac:dyDescent="0.25"/>
    <row r="164" ht="18" customHeight="1" x14ac:dyDescent="0.25"/>
    <row r="165" ht="18" customHeight="1" x14ac:dyDescent="0.25"/>
    <row r="166" ht="18" customHeight="1" x14ac:dyDescent="0.25"/>
    <row r="167" ht="18" customHeight="1" x14ac:dyDescent="0.25"/>
    <row r="168" ht="18" customHeight="1" x14ac:dyDescent="0.25"/>
    <row r="169" ht="18" customHeight="1" x14ac:dyDescent="0.25"/>
    <row r="170" ht="18" customHeight="1" x14ac:dyDescent="0.25"/>
    <row r="171" ht="18" customHeight="1" x14ac:dyDescent="0.25"/>
    <row r="172" ht="18" customHeight="1" x14ac:dyDescent="0.25"/>
    <row r="173" ht="18" customHeight="1" x14ac:dyDescent="0.25"/>
    <row r="174" ht="18" customHeight="1" x14ac:dyDescent="0.25"/>
    <row r="175" ht="18" customHeight="1" x14ac:dyDescent="0.25"/>
    <row r="176" ht="18" customHeight="1" x14ac:dyDescent="0.25"/>
    <row r="177" ht="18" customHeight="1" x14ac:dyDescent="0.25"/>
    <row r="178" ht="18" customHeight="1" x14ac:dyDescent="0.25"/>
    <row r="179" ht="18" customHeight="1" x14ac:dyDescent="0.25"/>
    <row r="180" ht="18" customHeight="1" x14ac:dyDescent="0.25"/>
    <row r="181" ht="18" customHeight="1" x14ac:dyDescent="0.25"/>
    <row r="182" ht="18" customHeight="1" x14ac:dyDescent="0.25"/>
    <row r="183" ht="18" customHeight="1" x14ac:dyDescent="0.25"/>
    <row r="184" ht="18" customHeight="1" x14ac:dyDescent="0.25"/>
    <row r="185" ht="18" customHeight="1" x14ac:dyDescent="0.25"/>
    <row r="186" ht="18" customHeight="1" x14ac:dyDescent="0.25"/>
    <row r="187" ht="18" customHeight="1" x14ac:dyDescent="0.25"/>
    <row r="188" ht="18" customHeight="1" x14ac:dyDescent="0.25"/>
    <row r="189" ht="18" customHeight="1" x14ac:dyDescent="0.25"/>
    <row r="190" ht="18" customHeight="1" x14ac:dyDescent="0.25"/>
    <row r="191" ht="18" customHeight="1" x14ac:dyDescent="0.25"/>
    <row r="192" ht="18" customHeight="1" x14ac:dyDescent="0.25"/>
    <row r="193" ht="18" customHeight="1" x14ac:dyDescent="0.25"/>
    <row r="194" ht="18" customHeight="1" x14ac:dyDescent="0.25"/>
    <row r="195" ht="18" customHeight="1" x14ac:dyDescent="0.25"/>
  </sheetData>
  <sheetProtection algorithmName="SHA-512" hashValue="CsH2r9Xilzo81A2cFSZkjwu3jRp+04hC/44p+zpELPpcg1Bb7Nys1GC4DOpQQGLxEqkcv4moaXIT++SzTvSXxQ==" saltValue="zzargymfei2fuMTcCR4Kvg==" spinCount="100000" sheet="1" scenarios="1" selectLockedCells="1"/>
  <mergeCells count="24">
    <mergeCell ref="J36:K36"/>
    <mergeCell ref="L36:M36"/>
    <mergeCell ref="N36:O36"/>
    <mergeCell ref="P36:Q36"/>
    <mergeCell ref="J45:K45"/>
    <mergeCell ref="O45:Q45"/>
    <mergeCell ref="J44:K44"/>
    <mergeCell ref="J35:K35"/>
    <mergeCell ref="L35:M35"/>
    <mergeCell ref="N35:O35"/>
    <mergeCell ref="C8:D8"/>
    <mergeCell ref="P8:Q8"/>
    <mergeCell ref="P35:Q35"/>
    <mergeCell ref="J29:J30"/>
    <mergeCell ref="L5:Q5"/>
    <mergeCell ref="L6:Q6"/>
    <mergeCell ref="L7:M7"/>
    <mergeCell ref="L8:M8"/>
    <mergeCell ref="P7:Q7"/>
    <mergeCell ref="C7:D7"/>
    <mergeCell ref="G7:H7"/>
    <mergeCell ref="G8:H8"/>
    <mergeCell ref="C6:H6"/>
    <mergeCell ref="C5:H5"/>
  </mergeCells>
  <conditionalFormatting sqref="C12">
    <cfRule type="cellIs" dxfId="340" priority="5" operator="equal">
      <formula>"Nein"</formula>
    </cfRule>
    <cfRule type="cellIs" dxfId="339" priority="6" operator="equal">
      <formula>"Ja"</formula>
    </cfRule>
  </conditionalFormatting>
  <conditionalFormatting sqref="L40">
    <cfRule type="cellIs" dxfId="338" priority="3" operator="lessThan">
      <formula>2.5</formula>
    </cfRule>
    <cfRule type="cellIs" dxfId="337" priority="4" operator="between">
      <formula>2.5</formula>
      <formula>5</formula>
    </cfRule>
  </conditionalFormatting>
  <conditionalFormatting sqref="M40">
    <cfRule type="cellIs" dxfId="336" priority="1" operator="lessThan">
      <formula>2.5</formula>
    </cfRule>
    <cfRule type="cellIs" dxfId="335" priority="2" operator="between">
      <formula>2.5</formula>
      <formula>5</formula>
    </cfRule>
  </conditionalFormatting>
  <dataValidations count="2">
    <dataValidation type="list" allowBlank="1" showInputMessage="1" showErrorMessage="1" sqref="C12">
      <formula1>$U$2:$U$3</formula1>
    </dataValidation>
    <dataValidation type="list" allowBlank="1" showInputMessage="1" showErrorMessage="1" sqref="L40">
      <formula1>$U$13:$U$23</formula1>
    </dataValidation>
  </dataValidations>
  <pageMargins left="0.23622047244094491" right="0.23622047244094491" top="0.35433070866141736" bottom="0.15748031496062992" header="0.31496062992125984" footer="0.11811023622047245"/>
  <pageSetup paperSize="9" orientation="portrait" r:id="rId1"/>
  <headerFooter>
    <oddFooter>&amp;L&amp;9&amp;Y© Referenzzentrum Mammographie Münster</oddFooter>
  </headerFooter>
  <drawing r:id="rId2"/>
  <legacyDrawing r:id="rId3"/>
  <oleObjects>
    <mc:AlternateContent xmlns:mc="http://schemas.openxmlformats.org/markup-compatibility/2006">
      <mc:Choice Requires="x14">
        <oleObject progId="Equation.3" shapeId="2049" r:id="rId4">
          <objectPr defaultSize="0" autoPict="0" r:id="rId5">
            <anchor moveWithCells="1">
              <from>
                <xdr:col>0</xdr:col>
                <xdr:colOff>47625</xdr:colOff>
                <xdr:row>36</xdr:row>
                <xdr:rowOff>66675</xdr:rowOff>
              </from>
              <to>
                <xdr:col>1</xdr:col>
                <xdr:colOff>733425</xdr:colOff>
                <xdr:row>39</xdr:row>
                <xdr:rowOff>28575</xdr:rowOff>
              </to>
            </anchor>
          </objectPr>
        </oleObject>
      </mc:Choice>
      <mc:Fallback>
        <oleObject progId="Equation.3" shapeId="2049" r:id="rId4"/>
      </mc:Fallback>
    </mc:AlternateContent>
  </oleObjects>
  <tableParts count="1">
    <tablePart r:id="rId6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5"/>
  <sheetViews>
    <sheetView workbookViewId="0"/>
  </sheetViews>
  <sheetFormatPr baseColWidth="10" defaultRowHeight="15" x14ac:dyDescent="0.25"/>
  <cols>
    <col min="1" max="1" width="11.7109375" customWidth="1"/>
    <col min="2" max="2" width="10.7109375" customWidth="1"/>
    <col min="3" max="5" width="6.7109375" customWidth="1"/>
    <col min="6" max="17" width="8.28515625" customWidth="1"/>
  </cols>
  <sheetData>
    <row r="1" spans="1:20" ht="27" customHeight="1" x14ac:dyDescent="0.45">
      <c r="A1" s="4" t="s">
        <v>99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</row>
    <row r="2" spans="1:20" ht="18" customHeight="1" x14ac:dyDescent="0.25">
      <c r="A2" s="7" t="s">
        <v>126</v>
      </c>
      <c r="B2" s="11"/>
      <c r="C2" s="146">
        <v>2015</v>
      </c>
      <c r="D2" s="147"/>
      <c r="E2" s="38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</row>
    <row r="3" spans="1:20" ht="18" customHeight="1" x14ac:dyDescent="0.45">
      <c r="A3" s="4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T3" s="90" t="s">
        <v>139</v>
      </c>
    </row>
    <row r="4" spans="1:20" ht="18" customHeight="1" x14ac:dyDescent="0.25">
      <c r="A4" s="12" t="s">
        <v>0</v>
      </c>
      <c r="B4" s="11"/>
      <c r="C4" s="14"/>
      <c r="D4" s="15"/>
      <c r="E4" s="14"/>
      <c r="F4" s="14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T4" s="90" t="s">
        <v>140</v>
      </c>
    </row>
    <row r="5" spans="1:20" ht="18" customHeight="1" x14ac:dyDescent="0.25">
      <c r="A5" s="11" t="s">
        <v>32</v>
      </c>
      <c r="B5" s="11"/>
      <c r="C5" s="133" t="str">
        <f>IF(BZW_monatlich_DR!C5="","",BZW_monatlich_DR!C5)</f>
        <v/>
      </c>
      <c r="D5" s="133"/>
      <c r="E5" s="133"/>
      <c r="F5" s="133"/>
      <c r="G5" s="133"/>
      <c r="H5" s="133"/>
      <c r="I5" s="133"/>
      <c r="J5" s="133"/>
      <c r="K5" s="133"/>
      <c r="L5" s="133"/>
      <c r="M5" s="133"/>
      <c r="N5" s="133"/>
      <c r="O5" s="133"/>
      <c r="P5" s="133"/>
      <c r="Q5" s="133"/>
      <c r="T5" s="90"/>
    </row>
    <row r="6" spans="1:20" ht="18" customHeight="1" x14ac:dyDescent="0.25">
      <c r="A6" s="11" t="s">
        <v>154</v>
      </c>
      <c r="B6" s="11"/>
      <c r="C6" s="134" t="str">
        <f>IF(BZW_monatlich_DR!C6="","",BZW_monatlich_DR!C6)</f>
        <v/>
      </c>
      <c r="D6" s="134"/>
      <c r="E6" s="134"/>
      <c r="F6" s="134"/>
      <c r="G6" s="134"/>
      <c r="H6" s="134"/>
      <c r="I6" s="134"/>
      <c r="J6" s="134"/>
      <c r="K6" s="134"/>
      <c r="L6" s="134"/>
      <c r="M6" s="134"/>
      <c r="N6" s="134"/>
      <c r="O6" s="134"/>
      <c r="P6" s="134"/>
      <c r="Q6" s="134"/>
    </row>
    <row r="7" spans="1:20" ht="18" customHeight="1" x14ac:dyDescent="0.25">
      <c r="A7" s="11" t="s">
        <v>2</v>
      </c>
      <c r="B7" s="11"/>
      <c r="C7" s="134" t="str">
        <f>IF(BZW_monatlich_DR!C7="","",BZW_monatlich_DR!C7)</f>
        <v/>
      </c>
      <c r="D7" s="134"/>
      <c r="E7" s="134"/>
      <c r="F7" s="134"/>
      <c r="G7" s="134"/>
      <c r="H7" s="134"/>
      <c r="I7" s="18"/>
      <c r="J7" s="18" t="s">
        <v>3</v>
      </c>
      <c r="K7" s="19"/>
      <c r="L7" s="145" t="str">
        <f>IF(BZW_monatlich_DR!G7="","",BZW_monatlich_DR!G7)</f>
        <v/>
      </c>
      <c r="M7" s="145"/>
      <c r="N7" s="145"/>
      <c r="O7" s="145"/>
      <c r="P7" s="145"/>
      <c r="Q7" s="145"/>
    </row>
    <row r="8" spans="1:20" ht="18" customHeight="1" x14ac:dyDescent="0.25">
      <c r="A8" s="11" t="s">
        <v>30</v>
      </c>
      <c r="B8" s="11"/>
      <c r="C8" s="134" t="str">
        <f>IF(BZW_monatlich_DR!C8="","",BZW_monatlich_DR!C8)</f>
        <v/>
      </c>
      <c r="D8" s="134"/>
      <c r="E8" s="134"/>
      <c r="F8" s="134"/>
      <c r="G8" s="134"/>
      <c r="H8" s="134"/>
      <c r="I8" s="18"/>
      <c r="J8" s="19" t="s">
        <v>31</v>
      </c>
      <c r="K8" s="19"/>
      <c r="L8" s="145" t="str">
        <f>IF(BZW_monatlich_DR!G8="","",BZW_monatlich_DR!G8)</f>
        <v/>
      </c>
      <c r="M8" s="145"/>
      <c r="N8" s="145"/>
      <c r="O8" s="145"/>
      <c r="P8" s="145"/>
      <c r="Q8" s="145"/>
    </row>
    <row r="9" spans="1:20" ht="18" customHeight="1" x14ac:dyDescent="0.25">
      <c r="A9" s="11"/>
      <c r="B9" s="11"/>
      <c r="C9" s="14"/>
      <c r="D9" s="15"/>
      <c r="E9" s="23"/>
      <c r="F9" s="23"/>
      <c r="G9" s="11"/>
      <c r="H9" s="11"/>
      <c r="I9" s="11"/>
      <c r="J9" s="14"/>
      <c r="K9" s="14"/>
      <c r="L9" s="11"/>
      <c r="M9" s="19"/>
      <c r="N9" s="14"/>
      <c r="O9" s="23"/>
      <c r="P9" s="11"/>
      <c r="Q9" s="11"/>
    </row>
    <row r="10" spans="1:20" ht="18" customHeight="1" x14ac:dyDescent="0.25">
      <c r="A10" s="70"/>
      <c r="B10" s="71"/>
      <c r="C10" s="71"/>
      <c r="D10" s="71"/>
      <c r="E10" s="71"/>
      <c r="F10" s="72" t="s">
        <v>82</v>
      </c>
      <c r="G10" s="73" t="s">
        <v>83</v>
      </c>
      <c r="H10" s="73" t="s">
        <v>84</v>
      </c>
      <c r="I10" s="73" t="s">
        <v>85</v>
      </c>
      <c r="J10" s="73" t="s">
        <v>86</v>
      </c>
      <c r="K10" s="73" t="s">
        <v>87</v>
      </c>
      <c r="L10" s="73" t="s">
        <v>88</v>
      </c>
      <c r="M10" s="73" t="s">
        <v>89</v>
      </c>
      <c r="N10" s="73" t="s">
        <v>90</v>
      </c>
      <c r="O10" s="73" t="s">
        <v>91</v>
      </c>
      <c r="P10" s="73" t="s">
        <v>92</v>
      </c>
      <c r="Q10" s="73" t="s">
        <v>93</v>
      </c>
    </row>
    <row r="11" spans="1:20" ht="18" customHeight="1" x14ac:dyDescent="0.3">
      <c r="A11" s="149" t="s">
        <v>35</v>
      </c>
      <c r="B11" s="149"/>
      <c r="C11" s="149"/>
      <c r="D11" s="149"/>
      <c r="E11" s="149"/>
      <c r="F11" s="101" t="str">
        <f>IF(KP_Jan_monatlich_DR!$C$12="","",KP_Jan_monatlich_DR!$C$12)</f>
        <v/>
      </c>
      <c r="G11" s="101" t="str">
        <f>IF(KP_Feb_monatlich_DR!$C$12="","",KP_Feb_monatlich_DR!$C$12)</f>
        <v/>
      </c>
      <c r="H11" s="101" t="str">
        <f>IF(KP_Mrz_monatlich_DR!$C$12="","",KP_Mrz_monatlich_DR!$C$12)</f>
        <v/>
      </c>
      <c r="I11" s="101" t="str">
        <f>IF(KP_Apr_monatlich_DR!$C$12="","",KP_Apr_monatlich_DR!$C$12)</f>
        <v>Ja</v>
      </c>
      <c r="J11" s="101" t="str">
        <f>IF(KP_Mai_monatlich_DR!$C$12="","",KP_Mai_monatlich_DR!$C$12)</f>
        <v/>
      </c>
      <c r="K11" s="101" t="str">
        <f>IF(KP_Jun_monatlich_DR!$C$12="","",KP_Jun_monatlich_DR!$C$12)</f>
        <v/>
      </c>
      <c r="L11" s="101" t="str">
        <f>IF(KP_Jul_monatlich_DR!$C$12="","",KP_Jul_monatlich_DR!$C$12)</f>
        <v/>
      </c>
      <c r="M11" s="101" t="str">
        <f>IF(KP_Aug_monatlich_DR!$C$12="","",KP_Aug_monatlich_DR!$C$12)</f>
        <v/>
      </c>
      <c r="N11" s="101" t="str">
        <f>IF(KP_Sep_monatlich_DR!$C$12="","",KP_Sep_monatlich_DR!$C$12)</f>
        <v/>
      </c>
      <c r="O11" s="101" t="str">
        <f>IF(KP_Okt_monatlich_DR!$C$12="","",KP_Okt_monatlich_DR!$C$12)</f>
        <v/>
      </c>
      <c r="P11" s="101" t="str">
        <f>IF(KP_Nov_monatlich_DR!$C$12="","",KP_Nov_monatlich_DR!$C$12)</f>
        <v/>
      </c>
      <c r="Q11" s="101" t="str">
        <f>IF(KP_Dez_monatlich_DR!$C$12="","",KP_Dez_monatlich_DR!$C$12)</f>
        <v/>
      </c>
    </row>
    <row r="12" spans="1:20" ht="18" customHeight="1" x14ac:dyDescent="0.3">
      <c r="A12" s="74"/>
      <c r="B12" s="75"/>
      <c r="C12" s="75"/>
      <c r="D12" s="75"/>
      <c r="E12" s="75"/>
      <c r="F12" s="102"/>
      <c r="G12" s="102"/>
      <c r="H12" s="102"/>
      <c r="I12" s="102"/>
      <c r="J12" s="102"/>
      <c r="K12" s="102"/>
      <c r="L12" s="102"/>
      <c r="M12" s="102"/>
      <c r="N12" s="102"/>
      <c r="O12" s="102"/>
      <c r="P12" s="102"/>
      <c r="Q12" s="102"/>
      <c r="R12" s="1"/>
    </row>
    <row r="13" spans="1:20" ht="18" customHeight="1" x14ac:dyDescent="0.3">
      <c r="A13" s="148" t="s">
        <v>96</v>
      </c>
      <c r="B13" s="148"/>
      <c r="C13" s="148"/>
      <c r="D13" s="148"/>
      <c r="E13" s="148"/>
      <c r="F13" s="102"/>
      <c r="G13" s="102"/>
      <c r="H13" s="102"/>
      <c r="I13" s="102"/>
      <c r="J13" s="102"/>
      <c r="K13" s="102"/>
      <c r="L13" s="102"/>
      <c r="M13" s="102"/>
      <c r="N13" s="102"/>
      <c r="O13" s="102"/>
      <c r="P13" s="102"/>
      <c r="Q13" s="102"/>
      <c r="R13" s="1"/>
    </row>
    <row r="14" spans="1:20" ht="18" customHeight="1" x14ac:dyDescent="0.25">
      <c r="A14" s="79" t="s">
        <v>98</v>
      </c>
      <c r="B14" s="99" t="str">
        <f>CONCATENATE(BZW_monatlich_DR!B24," kV")</f>
        <v xml:space="preserve"> kV</v>
      </c>
      <c r="C14" s="83">
        <f>D14*0.85</f>
        <v>0</v>
      </c>
      <c r="D14" s="96">
        <f>BZW_monatlich_DR!G24</f>
        <v>0</v>
      </c>
      <c r="E14" s="85">
        <f>D14*1.15</f>
        <v>0</v>
      </c>
      <c r="F14" s="101" t="str">
        <f>IF(KP_Jan_monatlich_DR!$B$43="","",KP_Jan_monatlich_DR!$B$43)</f>
        <v/>
      </c>
      <c r="G14" s="101" t="str">
        <f>IF(KP_Feb_monatlich_DR!$B$43="","",KP_Feb_monatlich_DR!$B$43)</f>
        <v/>
      </c>
      <c r="H14" s="101" t="str">
        <f>IF(KP_Mrz_monatlich_DR!$B$43="","",KP_Mrz_monatlich_DR!$B$43)</f>
        <v/>
      </c>
      <c r="I14" s="101" t="str">
        <f>IF(KP_Apr_monatlich_DR!$B$43="","",KP_Apr_monatlich_DR!$B$43)</f>
        <v/>
      </c>
      <c r="J14" s="101" t="str">
        <f>IF(KP_Mai_monatlich_DR!$B$43="","",KP_Mai_monatlich_DR!$B$43)</f>
        <v/>
      </c>
      <c r="K14" s="101" t="str">
        <f>IF(KP_Jun_monatlich_DR!$B$43="","",KP_Jun_monatlich_DR!$B$43)</f>
        <v/>
      </c>
      <c r="L14" s="101" t="str">
        <f>IF(KP_Jul_monatlich_DR!$B$43="","",KP_Jul_monatlich_DR!$B$43)</f>
        <v/>
      </c>
      <c r="M14" s="101" t="str">
        <f>IF(KP_Aug_monatlich_DR!$B$43="","",KP_Aug_monatlich_DR!$B$43)</f>
        <v/>
      </c>
      <c r="N14" s="101" t="str">
        <f>IF(KP_Sep_monatlich_DR!$B$43="","",KP_Sep_monatlich_DR!$B$43)</f>
        <v/>
      </c>
      <c r="O14" s="101" t="str">
        <f>IF(KP_Okt_monatlich_DR!$B$43="","",KP_Okt_monatlich_DR!$B$43)</f>
        <v/>
      </c>
      <c r="P14" s="101" t="str">
        <f>IF(KP_Nov_monatlich_DR!$B$43="","",KP_Nov_monatlich_DR!$B$43)</f>
        <v/>
      </c>
      <c r="Q14" s="101" t="str">
        <f>IF(KP_Dez_monatlich_DR!$B$43="","",KP_Dez_monatlich_DR!$B$43)</f>
        <v/>
      </c>
    </row>
    <row r="15" spans="1:20" ht="18" customHeight="1" x14ac:dyDescent="0.25">
      <c r="A15" s="80" t="s">
        <v>81</v>
      </c>
      <c r="B15" s="100">
        <f>BZW_monatlich_DR!B25</f>
        <v>0</v>
      </c>
      <c r="C15" s="84" t="e">
        <f t="shared" ref="C15:C17" si="0">D15*0.85</f>
        <v>#VALUE!</v>
      </c>
      <c r="D15" s="97" t="str">
        <f>BZW_monatlich_DR!G25</f>
        <v/>
      </c>
      <c r="E15" s="86" t="e">
        <f t="shared" ref="E15:E17" si="1">D15*1.15</f>
        <v>#VALUE!</v>
      </c>
      <c r="F15" s="101" t="str">
        <f>KP_Jan_monatlich_DR!$G$43</f>
        <v/>
      </c>
      <c r="G15" s="101" t="str">
        <f>KP_Feb_monatlich_DR!$G$43</f>
        <v/>
      </c>
      <c r="H15" s="101" t="str">
        <f>KP_Mrz_monatlich_DR!$G$43</f>
        <v/>
      </c>
      <c r="I15" s="101" t="str">
        <f>KP_Apr_monatlich_DR!$G$43</f>
        <v/>
      </c>
      <c r="J15" s="101" t="str">
        <f>KP_Mai_monatlich_DR!$G$43</f>
        <v/>
      </c>
      <c r="K15" s="101" t="str">
        <f>KP_Jun_monatlich_DR!$G$43</f>
        <v/>
      </c>
      <c r="L15" s="101" t="str">
        <f>KP_Jul_monatlich_DR!$G$43</f>
        <v/>
      </c>
      <c r="M15" s="101" t="str">
        <f>KP_Aug_monatlich_DR!$G$43</f>
        <v/>
      </c>
      <c r="N15" s="101" t="str">
        <f>KP_Sep_monatlich_DR!$G$43</f>
        <v/>
      </c>
      <c r="O15" s="101" t="str">
        <f>KP_Okt_monatlich_DR!$G$43</f>
        <v/>
      </c>
      <c r="P15" s="101" t="str">
        <f>KP_Nov_monatlich_DR!$G$43</f>
        <v/>
      </c>
      <c r="Q15" s="101" t="str">
        <f>KP_Dez_monatlich_DR!$G$43</f>
        <v/>
      </c>
    </row>
    <row r="16" spans="1:20" ht="18" customHeight="1" x14ac:dyDescent="0.25">
      <c r="A16" s="81" t="s">
        <v>137</v>
      </c>
      <c r="B16" s="99" t="str">
        <f>CONCATENATE(BZW_monatlich_DR!B28," kV")</f>
        <v xml:space="preserve"> kV</v>
      </c>
      <c r="C16" s="83">
        <f t="shared" si="0"/>
        <v>0</v>
      </c>
      <c r="D16" s="96">
        <f>BZW_monatlich_DR!G28</f>
        <v>0</v>
      </c>
      <c r="E16" s="85">
        <f t="shared" si="1"/>
        <v>0</v>
      </c>
      <c r="F16" s="101" t="str">
        <f>IF(KP_Jan_monatlich_DR!$B$44="","",KP_Jan_monatlich_DR!$B$44)</f>
        <v/>
      </c>
      <c r="G16" s="101" t="str">
        <f>IF(KP_Feb_monatlich_DR!$B$44="","",KP_Feb_monatlich_DR!$B$44)</f>
        <v/>
      </c>
      <c r="H16" s="101" t="str">
        <f>IF(KP_Mrz_monatlich_DR!$B$44="","",KP_Mrz_monatlich_DR!$B$44)</f>
        <v/>
      </c>
      <c r="I16" s="101" t="str">
        <f>IF(KP_Apr_monatlich_DR!$B$44="","",KP_Apr_monatlich_DR!$B$44)</f>
        <v/>
      </c>
      <c r="J16" s="101" t="str">
        <f>IF(KP_Mai_monatlich_DR!$B$44="","",KP_Mai_monatlich_DR!$B$44)</f>
        <v/>
      </c>
      <c r="K16" s="101" t="str">
        <f>IF(KP_Jun_monatlich_DR!$B$44="","",KP_Jun_monatlich_DR!$B$44)</f>
        <v/>
      </c>
      <c r="L16" s="101" t="str">
        <f>IF(KP_Jul_monatlich_DR!$B$44="","",KP_Jul_monatlich_DR!$B$44)</f>
        <v/>
      </c>
      <c r="M16" s="101" t="str">
        <f>IF(KP_Aug_monatlich_DR!$B$44="","",KP_Aug_monatlich_DR!$B$44)</f>
        <v/>
      </c>
      <c r="N16" s="101" t="str">
        <f>IF(KP_Sep_monatlich_DR!$B$44="","",KP_Sep_monatlich_DR!$B$44)</f>
        <v/>
      </c>
      <c r="O16" s="101" t="str">
        <f>IF(KP_Okt_monatlich_DR!$B$44="","",KP_Okt_monatlich_DR!$B$44)</f>
        <v/>
      </c>
      <c r="P16" s="101" t="str">
        <f>IF(KP_Nov_monatlich_DR!$B$44="","",KP_Nov_monatlich_DR!$B$44)</f>
        <v/>
      </c>
      <c r="Q16" s="101" t="str">
        <f>IF(KP_Dez_monatlich_DR!$B$44="","",KP_Dez_monatlich_DR!$B$44)</f>
        <v/>
      </c>
    </row>
    <row r="17" spans="1:18" ht="18" customHeight="1" x14ac:dyDescent="0.25">
      <c r="A17" s="82" t="s">
        <v>94</v>
      </c>
      <c r="B17" s="100">
        <f>BZW_monatlich_DR!B29</f>
        <v>0</v>
      </c>
      <c r="C17" s="84" t="e">
        <f t="shared" si="0"/>
        <v>#VALUE!</v>
      </c>
      <c r="D17" s="97" t="str">
        <f>BZW_monatlich_DR!G29</f>
        <v/>
      </c>
      <c r="E17" s="86" t="e">
        <f t="shared" si="1"/>
        <v>#VALUE!</v>
      </c>
      <c r="F17" s="101" t="str">
        <f>KP_Jan_monatlich_DR!$G$44</f>
        <v/>
      </c>
      <c r="G17" s="101" t="str">
        <f>KP_Feb_monatlich_DR!$G$44</f>
        <v/>
      </c>
      <c r="H17" s="101" t="str">
        <f>KP_Mrz_monatlich_DR!$G$44</f>
        <v/>
      </c>
      <c r="I17" s="101" t="str">
        <f>KP_Apr_monatlich_DR!$G$44</f>
        <v/>
      </c>
      <c r="J17" s="101" t="str">
        <f>KP_Mai_monatlich_DR!$G$44</f>
        <v/>
      </c>
      <c r="K17" s="101" t="str">
        <f>KP_Jun_monatlich_DR!$G$44</f>
        <v/>
      </c>
      <c r="L17" s="101" t="str">
        <f>KP_Jul_monatlich_DR!$G$44</f>
        <v/>
      </c>
      <c r="M17" s="101" t="str">
        <f>KP_Aug_monatlich_DR!$G$44</f>
        <v/>
      </c>
      <c r="N17" s="101" t="str">
        <f>KP_Sep_monatlich_DR!$G$44</f>
        <v/>
      </c>
      <c r="O17" s="101" t="str">
        <f>KP_Okt_monatlich_DR!$G$44</f>
        <v/>
      </c>
      <c r="P17" s="101" t="str">
        <f>KP_Nov_monatlich_DR!$G$44</f>
        <v/>
      </c>
      <c r="Q17" s="101" t="str">
        <f>KP_Dez_monatlich_DR!$G$44</f>
        <v/>
      </c>
    </row>
    <row r="18" spans="1:18" ht="18" customHeight="1" x14ac:dyDescent="0.25">
      <c r="A18" s="81" t="s">
        <v>138</v>
      </c>
      <c r="B18" s="99" t="str">
        <f>CONCATENATE(BZW_monatlich_DR!B32," kV")</f>
        <v xml:space="preserve"> kV</v>
      </c>
      <c r="C18" s="83">
        <f>D18*0.85</f>
        <v>0</v>
      </c>
      <c r="D18" s="96">
        <f>BZW_monatlich_DR!G32</f>
        <v>0</v>
      </c>
      <c r="E18" s="85">
        <f>D18*1.15</f>
        <v>0</v>
      </c>
      <c r="F18" s="101" t="str">
        <f>IF(KP_Jan_monatlich_DR!$B$45="","",KP_Jan_monatlich_DR!$B$45)</f>
        <v/>
      </c>
      <c r="G18" s="101" t="str">
        <f>IF(KP_Feb_monatlich_DR!$B$45="","",KP_Feb_monatlich_DR!$B$45)</f>
        <v/>
      </c>
      <c r="H18" s="101" t="str">
        <f>IF(KP_Mrz_monatlich_DR!$B$45="","",KP_Mrz_monatlich_DR!$B$45)</f>
        <v/>
      </c>
      <c r="I18" s="101" t="str">
        <f>IF(KP_Apr_monatlich_DR!$B$45="","",KP_Apr_monatlich_DR!$B$45)</f>
        <v/>
      </c>
      <c r="J18" s="101" t="str">
        <f>IF(KP_Mai_monatlich_DR!$B$45="","",KP_Mai_monatlich_DR!$B$45)</f>
        <v/>
      </c>
      <c r="K18" s="101" t="str">
        <f>IF(KP_Jun_monatlich_DR!$B$45="","",KP_Jun_monatlich_DR!$B$45)</f>
        <v/>
      </c>
      <c r="L18" s="101" t="str">
        <f>IF(KP_Jul_monatlich_DR!$B$45="","",KP_Jul_monatlich_DR!$B$45)</f>
        <v/>
      </c>
      <c r="M18" s="101" t="str">
        <f>IF(KP_Aug_monatlich_DR!$B$45="","",KP_Aug_monatlich_DR!$B$45)</f>
        <v/>
      </c>
      <c r="N18" s="101" t="str">
        <f>IF(KP_Sep_monatlich_DR!$B$45="","",KP_Sep_monatlich_DR!$B$45)</f>
        <v/>
      </c>
      <c r="O18" s="101" t="str">
        <f>IF(KP_Okt_monatlich_DR!$B$45="","",KP_Okt_monatlich_DR!$B$45)</f>
        <v/>
      </c>
      <c r="P18" s="101" t="str">
        <f>IF(KP_Nov_monatlich_DR!$B$45="","",KP_Nov_monatlich_DR!$B$45)</f>
        <v/>
      </c>
      <c r="Q18" s="101" t="str">
        <f>IF(KP_Dez_monatlich_DR!$B$45="","",KP_Dez_monatlich_DR!$B$45)</f>
        <v/>
      </c>
    </row>
    <row r="19" spans="1:18" ht="18" customHeight="1" x14ac:dyDescent="0.25">
      <c r="A19" s="82" t="s">
        <v>95</v>
      </c>
      <c r="B19" s="100">
        <f>BZW_monatlich_DR!B33</f>
        <v>0</v>
      </c>
      <c r="C19" s="84" t="e">
        <f>D19*0.85</f>
        <v>#VALUE!</v>
      </c>
      <c r="D19" s="97" t="str">
        <f>BZW_monatlich_DR!G33</f>
        <v/>
      </c>
      <c r="E19" s="87" t="e">
        <f>D19*1.15</f>
        <v>#VALUE!</v>
      </c>
      <c r="F19" s="101" t="str">
        <f>KP_Jan_monatlich_DR!$G$45</f>
        <v/>
      </c>
      <c r="G19" s="101" t="str">
        <f>KP_Feb_monatlich_DR!$G$45</f>
        <v/>
      </c>
      <c r="H19" s="101" t="str">
        <f>KP_Mrz_monatlich_DR!$G$45</f>
        <v/>
      </c>
      <c r="I19" s="101" t="str">
        <f>KP_Apr_monatlich_DR!$G$45</f>
        <v/>
      </c>
      <c r="J19" s="101" t="str">
        <f>KP_Mai_monatlich_DR!$G$45</f>
        <v/>
      </c>
      <c r="K19" s="101" t="str">
        <f>KP_Jun_monatlich_DR!$G$45</f>
        <v/>
      </c>
      <c r="L19" s="101" t="str">
        <f>KP_Jul_monatlich_DR!$G$45</f>
        <v/>
      </c>
      <c r="M19" s="101" t="str">
        <f>KP_Aug_monatlich_DR!$G$45</f>
        <v/>
      </c>
      <c r="N19" s="101" t="str">
        <f>KP_Sep_monatlich_DR!$G$45</f>
        <v/>
      </c>
      <c r="O19" s="101" t="str">
        <f>KP_Okt_monatlich_DR!$G$45</f>
        <v/>
      </c>
      <c r="P19" s="101" t="str">
        <f>KP_Nov_monatlich_DR!$G$45</f>
        <v/>
      </c>
      <c r="Q19" s="101" t="str">
        <f>KP_Dez_monatlich_DR!$G$45</f>
        <v/>
      </c>
    </row>
    <row r="20" spans="1:18" ht="18" customHeight="1" x14ac:dyDescent="0.25">
      <c r="A20" s="14"/>
      <c r="B20" s="14"/>
      <c r="C20" s="14"/>
      <c r="D20" s="14"/>
      <c r="E20" s="14"/>
      <c r="F20" s="102"/>
      <c r="G20" s="102"/>
      <c r="H20" s="102"/>
      <c r="I20" s="102"/>
      <c r="J20" s="102"/>
      <c r="K20" s="102"/>
      <c r="L20" s="102"/>
      <c r="M20" s="102"/>
      <c r="N20" s="102"/>
      <c r="O20" s="102"/>
      <c r="P20" s="102"/>
      <c r="Q20" s="102"/>
      <c r="R20" s="1"/>
    </row>
    <row r="21" spans="1:18" ht="18" customHeight="1" x14ac:dyDescent="0.3">
      <c r="A21" s="148" t="s">
        <v>37</v>
      </c>
      <c r="B21" s="148"/>
      <c r="C21" s="148"/>
      <c r="D21" s="148"/>
      <c r="E21" s="148"/>
      <c r="F21" s="102"/>
      <c r="G21" s="102"/>
      <c r="H21" s="102"/>
      <c r="I21" s="102"/>
      <c r="J21" s="102"/>
      <c r="K21" s="102"/>
      <c r="L21" s="102"/>
      <c r="M21" s="102"/>
      <c r="N21" s="102"/>
      <c r="O21" s="102"/>
      <c r="P21" s="102"/>
      <c r="Q21" s="102"/>
      <c r="R21" s="1"/>
    </row>
    <row r="22" spans="1:18" ht="18" customHeight="1" x14ac:dyDescent="0.25">
      <c r="A22" s="150" t="s">
        <v>61</v>
      </c>
      <c r="B22" s="151"/>
      <c r="C22" s="84">
        <f>D22*0.85</f>
        <v>0</v>
      </c>
      <c r="D22" s="97">
        <f>BZW_monatlich_DR!P15</f>
        <v>0</v>
      </c>
      <c r="E22" s="87">
        <f>D22*1.15</f>
        <v>0</v>
      </c>
      <c r="F22" s="101" t="str">
        <f>IF(KP_Jan_monatlich_DR!$J$34="","",KP_Jan_monatlich_DR!$J$34-KP_Jan_monatlich_DR!$K$34)</f>
        <v/>
      </c>
      <c r="G22" s="101" t="str">
        <f>IF(KP_Feb_monatlich_DR!$J$34="","",KP_Feb_monatlich_DR!$J$34-KP_Feb_monatlich_DR!$K$34)</f>
        <v/>
      </c>
      <c r="H22" s="101" t="str">
        <f>IF(KP_Mrz_monatlich_DR!$J$34="","",KP_Mrz_monatlich_DR!$J$34-KP_Mrz_monatlich_DR!$K$34)</f>
        <v/>
      </c>
      <c r="I22" s="101" t="str">
        <f>IF(KP_Apr_monatlich_DR!$J$34="","",KP_Apr_monatlich_DR!$J$34-KP_Apr_monatlich_DR!$K$34)</f>
        <v/>
      </c>
      <c r="J22" s="101" t="str">
        <f>IF(KP_Mai_monatlich_DR!$J$34="","",KP_Mai_monatlich_DR!$J$34-KP_Mai_monatlich_DR!$K$34)</f>
        <v/>
      </c>
      <c r="K22" s="101" t="str">
        <f>IF(KP_Jun_monatlich_DR!$J$34="","",KP_Jun_monatlich_DR!$J$34-KP_Jun_monatlich_DR!$K$34)</f>
        <v/>
      </c>
      <c r="L22" s="101" t="str">
        <f>IF(KP_Jul_monatlich_DR!$J$34="","",KP_Jul_monatlich_DR!$J$34-KP_Jul_monatlich_DR!$K$34)</f>
        <v/>
      </c>
      <c r="M22" s="101" t="str">
        <f>IF(KP_Aug_monatlich_DR!$J$34="","",KP_Aug_monatlich_DR!$J$34-KP_Aug_monatlich_DR!$K$34)</f>
        <v/>
      </c>
      <c r="N22" s="101" t="str">
        <f>IF(KP_Sep_monatlich_DR!$J$34="","",KP_Sep_monatlich_DR!$J$34-KP_Sep_monatlich_DR!$K$34)</f>
        <v/>
      </c>
      <c r="O22" s="101" t="str">
        <f>IF(KP_Okt_monatlich_DR!$J$34="","",KP_Okt_monatlich_DR!$J$34-KP_Okt_monatlich_DR!$K$34)</f>
        <v/>
      </c>
      <c r="P22" s="101" t="str">
        <f>IF(KP_Nov_monatlich_DR!$J$34="","",KP_Nov_monatlich_DR!$J$34-KP_Nov_monatlich_DR!$K$34)</f>
        <v/>
      </c>
      <c r="Q22" s="101" t="str">
        <f>IF(KP_Dez_monatlich_DR!$J$34="","",KP_Dez_monatlich_DR!$J$34-KP_Dez_monatlich_DR!$K$34)</f>
        <v/>
      </c>
    </row>
    <row r="23" spans="1:18" ht="18" customHeight="1" x14ac:dyDescent="0.25">
      <c r="A23" s="152" t="s">
        <v>62</v>
      </c>
      <c r="B23" s="153"/>
      <c r="C23" s="89">
        <f>D23*0.85</f>
        <v>0</v>
      </c>
      <c r="D23" s="97">
        <f>BZW_monatlich_DR!P18</f>
        <v>0</v>
      </c>
      <c r="E23" s="87">
        <f>D23*1.15</f>
        <v>0</v>
      </c>
      <c r="F23" s="101" t="str">
        <f>IF(KP_Jan_monatlich_DR!$K$34="","",KP_Jan_monatlich_DR!$K$34-KP_Jan_monatlich_DR!$M$34)</f>
        <v/>
      </c>
      <c r="G23" s="101" t="str">
        <f>IF(KP_Feb_monatlich_DR!$K$34="","",KP_Feb_monatlich_DR!$K$34-KP_Feb_monatlich_DR!$M$34)</f>
        <v/>
      </c>
      <c r="H23" s="101" t="str">
        <f>IF(KP_Mrz_monatlich_DR!$K$34="","",KP_Mrz_monatlich_DR!$K$34-KP_Mrz_monatlich_DR!$M$34)</f>
        <v/>
      </c>
      <c r="I23" s="101" t="str">
        <f>IF(KP_Apr_monatlich_DR!$K$34="","",KP_Apr_monatlich_DR!$K$34-KP_Apr_monatlich_DR!$M$34)</f>
        <v/>
      </c>
      <c r="J23" s="101" t="str">
        <f>IF(KP_Mai_monatlich_DR!$K$34="","",KP_Mai_monatlich_DR!$K$34-KP_Mai_monatlich_DR!$M$34)</f>
        <v/>
      </c>
      <c r="K23" s="101" t="str">
        <f>IF(KP_Jun_monatlich_DR!$K$34="","",KP_Jun_monatlich_DR!$K$34-KP_Jun_monatlich_DR!$M$34)</f>
        <v/>
      </c>
      <c r="L23" s="101" t="str">
        <f>IF(KP_Jul_monatlich_DR!$K$34="","",KP_Jul_monatlich_DR!$K$34-KP_Jul_monatlich_DR!$M$34)</f>
        <v/>
      </c>
      <c r="M23" s="101" t="str">
        <f>IF(KP_Aug_monatlich_DR!$K$34="","",KP_Aug_monatlich_DR!$K$34-KP_Aug_monatlich_DR!$M$34)</f>
        <v/>
      </c>
      <c r="N23" s="101" t="str">
        <f>IF(KP_Sep_monatlich_DR!$K$34="","",KP_Sep_monatlich_DR!$K$34-KP_Sep_monatlich_DR!$M$34)</f>
        <v/>
      </c>
      <c r="O23" s="101" t="str">
        <f>IF(KP_Okt_monatlich_DR!$K$34="","",KP_Okt_monatlich_DR!$K$34-KP_Okt_monatlich_DR!$M$34)</f>
        <v/>
      </c>
      <c r="P23" s="101" t="str">
        <f>IF(KP_Nov_monatlich_DR!$K$34="","",KP_Nov_monatlich_DR!$K$34-KP_Nov_monatlich_DR!$M$34)</f>
        <v/>
      </c>
      <c r="Q23" s="101" t="str">
        <f>IF(KP_Dez_monatlich_DR!$K$34="","",KP_Dez_monatlich_DR!$K$34-KP_Dez_monatlich_DR!$M$34)</f>
        <v/>
      </c>
      <c r="R23" s="2"/>
    </row>
    <row r="24" spans="1:18" ht="18" customHeight="1" x14ac:dyDescent="0.25">
      <c r="A24" s="152" t="s">
        <v>63</v>
      </c>
      <c r="B24" s="153"/>
      <c r="C24" s="84">
        <f>D24*0.85</f>
        <v>0</v>
      </c>
      <c r="D24" s="98">
        <f>BZW_monatlich_DR!P21</f>
        <v>0</v>
      </c>
      <c r="E24" s="88">
        <f>D24*1.15</f>
        <v>0</v>
      </c>
      <c r="F24" s="101" t="str">
        <f>IF(KP_Jan_monatlich_DR!$N$34="","",KP_Jan_monatlich_DR!$N$34-KP_Jan_monatlich_DR!$O$34)</f>
        <v/>
      </c>
      <c r="G24" s="101" t="str">
        <f>IF(KP_Feb_monatlich_DR!$N$34="","",KP_Feb_monatlich_DR!$N$34-KP_Feb_monatlich_DR!$O$34)</f>
        <v/>
      </c>
      <c r="H24" s="101" t="str">
        <f>IF(KP_Mrz_monatlich_DR!$N$34="","",KP_Mrz_monatlich_DR!$N$34-KP_Mrz_monatlich_DR!$O$34)</f>
        <v/>
      </c>
      <c r="I24" s="101" t="str">
        <f>IF(KP_Apr_monatlich_DR!$N$34="","",KP_Apr_monatlich_DR!$N$34-KP_Apr_monatlich_DR!$O$34)</f>
        <v/>
      </c>
      <c r="J24" s="101" t="str">
        <f>IF(KP_Mai_monatlich_DR!$N$34="","",KP_Mai_monatlich_DR!$N$34-KP_Mai_monatlich_DR!$O$34)</f>
        <v/>
      </c>
      <c r="K24" s="101" t="str">
        <f>IF(KP_Jun_monatlich_DR!$N$34="","",KP_Jun_monatlich_DR!$N$34-KP_Jun_monatlich_DR!$O$34)</f>
        <v/>
      </c>
      <c r="L24" s="101" t="str">
        <f>IF(KP_Jul_monatlich_DR!$N$34="","",KP_Jul_monatlich_DR!$N$34-KP_Jul_monatlich_DR!$O$34)</f>
        <v/>
      </c>
      <c r="M24" s="101" t="str">
        <f>IF(KP_Aug_monatlich_DR!$N$34="","",KP_Aug_monatlich_DR!$N$34-KP_Aug_monatlich_DR!$O$34)</f>
        <v/>
      </c>
      <c r="N24" s="101" t="str">
        <f>IF(KP_Sep_monatlich_DR!$N$34="","",KP_Sep_monatlich_DR!$N$34-KP_Sep_monatlich_DR!$O$34)</f>
        <v/>
      </c>
      <c r="O24" s="101" t="str">
        <f>IF(KP_Okt_monatlich_DR!$N$34="","",KP_Okt_monatlich_DR!$N$34-KP_Okt_monatlich_DR!$O$34)</f>
        <v/>
      </c>
      <c r="P24" s="101" t="str">
        <f>IF(KP_Nov_monatlich_DR!$N$34="","",KP_Nov_monatlich_DR!$N$34-KP_Nov_monatlich_DR!$O$34)</f>
        <v/>
      </c>
      <c r="Q24" s="101" t="str">
        <f>IF(KP_Dez_monatlich_DR!$N$34="","",KP_Dez_monatlich_DR!$N$34-KP_Dez_monatlich_DR!$O$34)</f>
        <v/>
      </c>
      <c r="R24" s="3"/>
    </row>
    <row r="25" spans="1:18" ht="18" customHeight="1" x14ac:dyDescent="0.25">
      <c r="A25" s="152" t="s">
        <v>80</v>
      </c>
      <c r="B25" s="153"/>
      <c r="C25" s="89">
        <f>D25*0.85</f>
        <v>0</v>
      </c>
      <c r="D25" s="98">
        <f>BZW_monatlich_DR!P24</f>
        <v>0</v>
      </c>
      <c r="E25" s="85">
        <f>D25*1.15</f>
        <v>0</v>
      </c>
      <c r="F25" s="101" t="str">
        <f>IF(KP_Jan_monatlich_DR!$O$34="","",KP_Jan_monatlich_DR!$O$34-KP_Jan_monatlich_DR!$Q$34)</f>
        <v/>
      </c>
      <c r="G25" s="101" t="str">
        <f>IF(KP_Feb_monatlich_DR!$O$34="","",KP_Feb_monatlich_DR!$O$34-KP_Feb_monatlich_DR!$Q$34)</f>
        <v/>
      </c>
      <c r="H25" s="101" t="str">
        <f>IF(KP_Mrz_monatlich_DR!$O$34="","",KP_Mrz_monatlich_DR!$O$34-KP_Mrz_monatlich_DR!$Q$34)</f>
        <v/>
      </c>
      <c r="I25" s="101" t="str">
        <f>IF(KP_Apr_monatlich_DR!$O$34="","",KP_Apr_monatlich_DR!$O$34-KP_Apr_monatlich_DR!$Q$34)</f>
        <v/>
      </c>
      <c r="J25" s="101" t="str">
        <f>IF(KP_Mai_monatlich_DR!$O$34="","",KP_Mai_monatlich_DR!$O$34-KP_Mai_monatlich_DR!$Q$34)</f>
        <v/>
      </c>
      <c r="K25" s="101" t="str">
        <f>IF(KP_Jun_monatlich_DR!$O$34="","",KP_Jun_monatlich_DR!$O$34-KP_Jun_monatlich_DR!$Q$34)</f>
        <v/>
      </c>
      <c r="L25" s="101" t="str">
        <f>IF(KP_Jul_monatlich_DR!$O$34="","",KP_Jul_monatlich_DR!$O$34-KP_Jul_monatlich_DR!$Q$34)</f>
        <v/>
      </c>
      <c r="M25" s="101" t="str">
        <f>IF(KP_Aug_monatlich_DR!$O$34="","",KP_Aug_monatlich_DR!$O$34-KP_Aug_monatlich_DR!$Q$34)</f>
        <v/>
      </c>
      <c r="N25" s="101" t="str">
        <f>IF(KP_Sep_monatlich_DR!$O$34="","",KP_Sep_monatlich_DR!$O$34-KP_Sep_monatlich_DR!$Q$34)</f>
        <v/>
      </c>
      <c r="O25" s="101" t="str">
        <f>IF(KP_Okt_monatlich_DR!$O$34="","",KP_Okt_monatlich_DR!$O$34-KP_Okt_monatlich_DR!$Q$34)</f>
        <v/>
      </c>
      <c r="P25" s="101" t="str">
        <f>IF(KP_Nov_monatlich_DR!$O$34="","",KP_Nov_monatlich_DR!$O$34-KP_Nov_monatlich_DR!$Q$34)</f>
        <v/>
      </c>
      <c r="Q25" s="101" t="str">
        <f>IF(KP_Dez_monatlich_DR!$O$34="","",KP_Dez_monatlich_DR!$O$34-KP_Dez_monatlich_DR!$Q$34)</f>
        <v/>
      </c>
    </row>
    <row r="26" spans="1:18" ht="18" customHeight="1" x14ac:dyDescent="0.25">
      <c r="A26" s="14"/>
      <c r="B26" s="14"/>
      <c r="C26" s="14"/>
      <c r="D26" s="14"/>
      <c r="E26" s="14"/>
      <c r="F26" s="102"/>
      <c r="G26" s="102"/>
      <c r="H26" s="102"/>
      <c r="I26" s="102"/>
      <c r="J26" s="102"/>
      <c r="K26" s="102"/>
      <c r="L26" s="102"/>
      <c r="M26" s="102"/>
      <c r="N26" s="102"/>
      <c r="O26" s="102"/>
      <c r="P26" s="102"/>
      <c r="Q26" s="102"/>
      <c r="R26" s="1"/>
    </row>
    <row r="27" spans="1:18" ht="18" customHeight="1" x14ac:dyDescent="0.25">
      <c r="A27" s="154" t="s">
        <v>36</v>
      </c>
      <c r="B27" s="154"/>
      <c r="C27" s="154"/>
      <c r="D27" s="154"/>
      <c r="E27" s="154"/>
      <c r="F27" s="101" t="str">
        <f>IF(KP_Jan_monatlich_DR!$L$40="","",KP_Jan_monatlich_DR!$L$40&amp;" / "&amp;KP_Jan_monatlich_DR!$M$40)</f>
        <v/>
      </c>
      <c r="G27" s="101" t="str">
        <f>IF(KP_Feb_monatlich_DR!$L$40="","",KP_Feb_monatlich_DR!$L$40&amp;" / "&amp;KP_Feb_monatlich_DR!$M$40)</f>
        <v/>
      </c>
      <c r="H27" s="101" t="str">
        <f>IF(KP_Mrz_monatlich_DR!$L$40="","",KP_Mrz_monatlich_DR!$L$40&amp;" / "&amp;KP_Mrz_monatlich_DR!$M$40)</f>
        <v/>
      </c>
      <c r="I27" s="101" t="str">
        <f>IF(KP_Apr_monatlich_DR!$L$40="","",KP_Apr_monatlich_DR!$L$40&amp;" / "&amp;KP_Apr_monatlich_DR!$M$40)</f>
        <v/>
      </c>
      <c r="J27" s="101" t="str">
        <f>IF(KP_Mai_monatlich_DR!$L$40="","",KP_Mai_monatlich_DR!$L$40&amp;" / "&amp;KP_Mai_monatlich_DR!$M$40)</f>
        <v/>
      </c>
      <c r="K27" s="101" t="str">
        <f>IF(KP_Jun_monatlich_DR!$L$40="","",KP_Jun_monatlich_DR!$L$40&amp;" / "&amp;KP_Jun_monatlich_DR!$M$40)</f>
        <v/>
      </c>
      <c r="L27" s="101" t="str">
        <f>IF(KP_Jul_monatlich_DR!$L$40="","",KP_Jul_monatlich_DR!$L$40&amp;" / "&amp;KP_Jul_monatlich_DR!$M$40)</f>
        <v/>
      </c>
      <c r="M27" s="101" t="str">
        <f>IF(KP_Aug_monatlich_DR!$L$40="","",KP_Aug_monatlich_DR!$L$40&amp;" / "&amp;KP_Aug_monatlich_DR!$M$40)</f>
        <v/>
      </c>
      <c r="N27" s="101" t="str">
        <f>IF(KP_Sep_monatlich_DR!$L$40="","",KP_Sep_monatlich_DR!$L$40&amp;" / "&amp;KP_Sep_monatlich_DR!$M$40)</f>
        <v/>
      </c>
      <c r="O27" s="101" t="str">
        <f>IF(KP_Okt_monatlich_DR!$L$40="","",KP_Okt_monatlich_DR!$L$40&amp;" / "&amp;KP_Okt_monatlich_DR!$M$40)</f>
        <v/>
      </c>
      <c r="P27" s="101" t="str">
        <f>IF(KP_Nov_monatlich_DR!$L$40="","",KP_Nov_monatlich_DR!$L$40&amp;" / "&amp;KP_Nov_monatlich_DR!$M$40)</f>
        <v/>
      </c>
      <c r="Q27" s="101" t="str">
        <f>IF(KP_Dez_monatlich_DR!$L$40="","",KP_Dez_monatlich_DR!$L$40&amp;" / "&amp;KP_Dez_monatlich_DR!$M$40)</f>
        <v/>
      </c>
    </row>
    <row r="28" spans="1:18" ht="18" customHeight="1" x14ac:dyDescent="0.25">
      <c r="A28" s="14"/>
      <c r="B28" s="14"/>
      <c r="C28" s="14"/>
      <c r="D28" s="14"/>
      <c r="E28" s="14"/>
      <c r="F28" s="76"/>
      <c r="G28" s="76"/>
      <c r="H28" s="76"/>
      <c r="I28" s="76"/>
      <c r="J28" s="76"/>
      <c r="K28" s="76"/>
      <c r="L28" s="76"/>
      <c r="M28" s="76"/>
      <c r="N28" s="76"/>
      <c r="O28" s="76"/>
      <c r="P28" s="76"/>
      <c r="Q28" s="76"/>
      <c r="R28" s="1"/>
    </row>
    <row r="29" spans="1:18" ht="18" customHeight="1" x14ac:dyDescent="0.25">
      <c r="A29" s="154" t="s">
        <v>97</v>
      </c>
      <c r="B29" s="154"/>
      <c r="C29" s="154"/>
      <c r="D29" s="154"/>
      <c r="E29" s="154"/>
      <c r="F29" s="78"/>
      <c r="G29" s="78"/>
      <c r="H29" s="78"/>
      <c r="I29" s="78" t="s">
        <v>139</v>
      </c>
      <c r="J29" s="78"/>
      <c r="K29" s="78"/>
      <c r="L29" s="78"/>
      <c r="M29" s="78"/>
      <c r="N29" s="78"/>
      <c r="O29" s="78"/>
      <c r="P29" s="78"/>
      <c r="Q29" s="78"/>
    </row>
    <row r="30" spans="1:18" ht="18" customHeight="1" x14ac:dyDescent="0.25">
      <c r="A30" s="77"/>
      <c r="B30" s="14"/>
      <c r="C30" s="14"/>
      <c r="D30" s="14"/>
      <c r="E30" s="14"/>
      <c r="F30" s="76"/>
      <c r="G30" s="76"/>
      <c r="H30" s="76"/>
      <c r="I30" s="76"/>
      <c r="J30" s="76"/>
      <c r="K30" s="76"/>
      <c r="L30" s="76"/>
      <c r="M30" s="76"/>
      <c r="N30" s="76"/>
      <c r="O30" s="76"/>
      <c r="P30" s="76"/>
      <c r="Q30" s="76"/>
      <c r="R30" s="1"/>
    </row>
    <row r="31" spans="1:18" ht="18" customHeight="1" x14ac:dyDescent="0.25">
      <c r="A31" s="154" t="s">
        <v>141</v>
      </c>
      <c r="B31" s="154"/>
      <c r="C31" s="154"/>
      <c r="D31" s="154"/>
      <c r="E31" s="154"/>
      <c r="F31" s="78"/>
      <c r="G31" s="78"/>
      <c r="H31" s="78"/>
      <c r="I31" s="78" t="s">
        <v>150</v>
      </c>
      <c r="J31" s="78"/>
      <c r="K31" s="78"/>
      <c r="L31" s="78"/>
      <c r="M31" s="78"/>
      <c r="N31" s="78"/>
      <c r="O31" s="78"/>
      <c r="P31" s="78"/>
      <c r="Q31" s="78"/>
    </row>
    <row r="32" spans="1:18" ht="18" customHeight="1" x14ac:dyDescent="0.25"/>
    <row r="33" ht="18" customHeight="1" x14ac:dyDescent="0.25"/>
    <row r="34" ht="18" customHeight="1" x14ac:dyDescent="0.25"/>
    <row r="35" ht="18" customHeight="1" x14ac:dyDescent="0.25"/>
    <row r="36" ht="18" customHeight="1" x14ac:dyDescent="0.25"/>
    <row r="37" ht="18" customHeight="1" x14ac:dyDescent="0.25"/>
    <row r="38" ht="18" customHeight="1" x14ac:dyDescent="0.25"/>
    <row r="39" ht="18" customHeight="1" x14ac:dyDescent="0.25"/>
    <row r="40" ht="18" customHeight="1" x14ac:dyDescent="0.25"/>
    <row r="41" ht="18" customHeight="1" x14ac:dyDescent="0.25"/>
    <row r="42" ht="18" customHeight="1" x14ac:dyDescent="0.25"/>
    <row r="43" ht="18" customHeight="1" x14ac:dyDescent="0.25"/>
    <row r="44" ht="18" customHeight="1" x14ac:dyDescent="0.25"/>
    <row r="45" ht="18" customHeight="1" x14ac:dyDescent="0.25"/>
    <row r="46" ht="18" customHeight="1" x14ac:dyDescent="0.25"/>
    <row r="47" ht="18" customHeight="1" x14ac:dyDescent="0.25"/>
    <row r="48" ht="18" customHeight="1" x14ac:dyDescent="0.25"/>
    <row r="49" ht="18" customHeight="1" x14ac:dyDescent="0.25"/>
    <row r="50" ht="18" customHeight="1" x14ac:dyDescent="0.25"/>
    <row r="51" ht="18" customHeight="1" x14ac:dyDescent="0.25"/>
    <row r="52" ht="18" customHeight="1" x14ac:dyDescent="0.25"/>
    <row r="53" ht="18" customHeight="1" x14ac:dyDescent="0.25"/>
    <row r="54" ht="18" customHeight="1" x14ac:dyDescent="0.25"/>
    <row r="55" ht="18" customHeight="1" x14ac:dyDescent="0.25"/>
  </sheetData>
  <sheetProtection algorithmName="SHA-512" hashValue="2UGWTitdYoa63qLEIrhYhjiJhQdvz9ZzGec7FWbTskKHx17DY/CqjDE1835HEGmIJZVvCiiK1uf+fALvqe06Ug==" saltValue="S2WypnR173is/Iy6bpGcmA==" spinCount="100000" sheet="1" scenarios="1" selectLockedCells="1"/>
  <sortState ref="A18:A19">
    <sortCondition ref="A19"/>
  </sortState>
  <mergeCells count="17">
    <mergeCell ref="A25:B25"/>
    <mergeCell ref="A31:E31"/>
    <mergeCell ref="A29:E29"/>
    <mergeCell ref="A27:E27"/>
    <mergeCell ref="A21:E21"/>
    <mergeCell ref="A13:E13"/>
    <mergeCell ref="A11:E11"/>
    <mergeCell ref="A22:B22"/>
    <mergeCell ref="A23:B23"/>
    <mergeCell ref="A24:B24"/>
    <mergeCell ref="L8:Q8"/>
    <mergeCell ref="C7:H7"/>
    <mergeCell ref="C8:H8"/>
    <mergeCell ref="C2:D2"/>
    <mergeCell ref="C5:Q5"/>
    <mergeCell ref="C6:Q6"/>
    <mergeCell ref="L7:Q7"/>
  </mergeCells>
  <conditionalFormatting sqref="F29">
    <cfRule type="cellIs" dxfId="323" priority="26" operator="equal">
      <formula>"nicht O.K."</formula>
    </cfRule>
    <cfRule type="cellIs" dxfId="322" priority="27" operator="equal">
      <formula>"O.K."</formula>
    </cfRule>
  </conditionalFormatting>
  <conditionalFormatting sqref="G29">
    <cfRule type="cellIs" dxfId="321" priority="21" operator="equal">
      <formula>"nicht O.K."</formula>
    </cfRule>
    <cfRule type="cellIs" dxfId="320" priority="22" operator="equal">
      <formula>"O.K."</formula>
    </cfRule>
  </conditionalFormatting>
  <conditionalFormatting sqref="H29">
    <cfRule type="cellIs" dxfId="319" priority="19" operator="equal">
      <formula>"nicht O.K."</formula>
    </cfRule>
    <cfRule type="cellIs" dxfId="318" priority="20" operator="equal">
      <formula>"O.K."</formula>
    </cfRule>
  </conditionalFormatting>
  <conditionalFormatting sqref="I29">
    <cfRule type="cellIs" dxfId="317" priority="17" operator="equal">
      <formula>"nicht O.K."</formula>
    </cfRule>
    <cfRule type="cellIs" dxfId="316" priority="18" operator="equal">
      <formula>"O.K."</formula>
    </cfRule>
  </conditionalFormatting>
  <conditionalFormatting sqref="J29">
    <cfRule type="cellIs" dxfId="315" priority="15" operator="equal">
      <formula>"nicht O.K."</formula>
    </cfRule>
    <cfRule type="cellIs" dxfId="314" priority="16" operator="equal">
      <formula>"O.K."</formula>
    </cfRule>
  </conditionalFormatting>
  <conditionalFormatting sqref="K29">
    <cfRule type="cellIs" dxfId="313" priority="13" operator="equal">
      <formula>"nicht O.K."</formula>
    </cfRule>
    <cfRule type="cellIs" dxfId="312" priority="14" operator="equal">
      <formula>"O.K."</formula>
    </cfRule>
  </conditionalFormatting>
  <conditionalFormatting sqref="L29">
    <cfRule type="cellIs" dxfId="311" priority="11" operator="equal">
      <formula>"nicht O.K."</formula>
    </cfRule>
    <cfRule type="cellIs" dxfId="310" priority="12" operator="equal">
      <formula>"O.K."</formula>
    </cfRule>
  </conditionalFormatting>
  <conditionalFormatting sqref="M29">
    <cfRule type="cellIs" dxfId="309" priority="9" operator="equal">
      <formula>"nicht O.K."</formula>
    </cfRule>
    <cfRule type="cellIs" dxfId="308" priority="10" operator="equal">
      <formula>"O.K."</formula>
    </cfRule>
  </conditionalFormatting>
  <conditionalFormatting sqref="N29">
    <cfRule type="cellIs" dxfId="307" priority="7" operator="equal">
      <formula>"nicht O.K."</formula>
    </cfRule>
    <cfRule type="cellIs" dxfId="306" priority="8" operator="equal">
      <formula>"O.K."</formula>
    </cfRule>
  </conditionalFormatting>
  <conditionalFormatting sqref="O29">
    <cfRule type="cellIs" dxfId="305" priority="5" operator="equal">
      <formula>"nicht O.K."</formula>
    </cfRule>
    <cfRule type="cellIs" dxfId="304" priority="6" operator="equal">
      <formula>"O.K."</formula>
    </cfRule>
  </conditionalFormatting>
  <conditionalFormatting sqref="P29">
    <cfRule type="cellIs" dxfId="303" priority="3" operator="equal">
      <formula>"nicht O.K."</formula>
    </cfRule>
    <cfRule type="cellIs" dxfId="302" priority="4" operator="equal">
      <formula>"O.K."</formula>
    </cfRule>
  </conditionalFormatting>
  <conditionalFormatting sqref="Q29">
    <cfRule type="cellIs" dxfId="301" priority="1" operator="equal">
      <formula>"nicht O.K."</formula>
    </cfRule>
    <cfRule type="cellIs" dxfId="300" priority="2" operator="equal">
      <formula>"O.K."</formula>
    </cfRule>
  </conditionalFormatting>
  <dataValidations count="1">
    <dataValidation type="list" allowBlank="1" showInputMessage="1" showErrorMessage="1" sqref="F29:Q29">
      <formula1>$T$3:$T$4</formula1>
    </dataValidation>
  </dataValidations>
  <pageMargins left="0.23622047244094491" right="0.23622047244094491" top="0.15748031496062992" bottom="0" header="0.31496062992125984" footer="0"/>
  <pageSetup paperSize="9" orientation="landscape" r:id="rId1"/>
  <headerFooter>
    <oddFooter>&amp;L&amp;9&amp;Y© Referenzzentrum Mammographie Münster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Y195"/>
  <sheetViews>
    <sheetView zoomScaleNormal="100" workbookViewId="0">
      <selection activeCell="C12" sqref="C12"/>
    </sheetView>
  </sheetViews>
  <sheetFormatPr baseColWidth="10" defaultRowHeight="15" x14ac:dyDescent="0.25"/>
  <cols>
    <col min="1" max="8" width="12.28515625" customWidth="1"/>
    <col min="9" max="9" width="8.7109375" customWidth="1"/>
    <col min="10" max="20" width="12.28515625" customWidth="1"/>
    <col min="21" max="21" width="11.42578125" style="90"/>
  </cols>
  <sheetData>
    <row r="1" spans="1:25" ht="27" customHeight="1" x14ac:dyDescent="0.45">
      <c r="A1" s="4" t="s">
        <v>99</v>
      </c>
      <c r="B1" s="5"/>
      <c r="C1" s="6"/>
      <c r="D1" s="5"/>
      <c r="E1" s="5"/>
      <c r="F1" s="5"/>
      <c r="G1" s="5"/>
      <c r="H1" s="5"/>
      <c r="J1" s="4" t="s">
        <v>99</v>
      </c>
      <c r="K1" s="5"/>
      <c r="L1" s="6"/>
      <c r="M1" s="5"/>
      <c r="N1" s="5"/>
      <c r="O1" s="5"/>
      <c r="P1" s="5"/>
      <c r="Q1" s="5"/>
    </row>
    <row r="2" spans="1:25" ht="18" customHeight="1" x14ac:dyDescent="0.4">
      <c r="A2" s="7" t="s">
        <v>122</v>
      </c>
      <c r="B2" s="7" t="s">
        <v>121</v>
      </c>
      <c r="C2" s="8" t="s">
        <v>124</v>
      </c>
      <c r="D2" s="9" t="s">
        <v>123</v>
      </c>
      <c r="E2" s="10">
        <v>2015</v>
      </c>
      <c r="F2" s="5"/>
      <c r="G2" s="5"/>
      <c r="H2" s="5"/>
      <c r="J2" s="7" t="s">
        <v>125</v>
      </c>
      <c r="K2" s="7" t="s">
        <v>121</v>
      </c>
      <c r="L2" s="50" t="str">
        <f>C2</f>
        <v>Januar</v>
      </c>
      <c r="M2" s="9" t="s">
        <v>123</v>
      </c>
      <c r="N2" s="51">
        <f>E2</f>
        <v>2015</v>
      </c>
      <c r="O2" s="5"/>
      <c r="P2" s="5"/>
      <c r="Q2" s="5"/>
      <c r="T2" s="112"/>
      <c r="U2" s="90" t="s">
        <v>18</v>
      </c>
      <c r="V2" s="112"/>
      <c r="W2" s="112"/>
    </row>
    <row r="3" spans="1:25" ht="17.100000000000001" customHeight="1" x14ac:dyDescent="0.25">
      <c r="A3" s="11"/>
      <c r="B3" s="11"/>
      <c r="C3" s="11"/>
      <c r="D3" s="11"/>
      <c r="E3" s="11"/>
      <c r="F3" s="11"/>
      <c r="G3" s="11"/>
      <c r="H3" s="11"/>
      <c r="J3" s="11"/>
      <c r="K3" s="11"/>
      <c r="L3" s="11"/>
      <c r="M3" s="11"/>
      <c r="N3" s="11"/>
      <c r="O3" s="11"/>
      <c r="P3" s="11"/>
      <c r="Q3" s="11"/>
      <c r="T3" s="112"/>
      <c r="U3" s="90" t="s">
        <v>19</v>
      </c>
      <c r="V3" s="112"/>
      <c r="W3" s="112"/>
      <c r="X3" s="112"/>
      <c r="Y3" s="112"/>
    </row>
    <row r="4" spans="1:25" ht="17.100000000000001" customHeight="1" x14ac:dyDescent="0.25">
      <c r="A4" s="12" t="s">
        <v>0</v>
      </c>
      <c r="B4" s="11"/>
      <c r="C4" s="13"/>
      <c r="D4" s="13"/>
      <c r="E4" s="14"/>
      <c r="F4" s="15"/>
      <c r="G4" s="14"/>
      <c r="H4" s="14"/>
      <c r="J4" s="12" t="s">
        <v>0</v>
      </c>
      <c r="K4" s="11"/>
      <c r="L4" s="13"/>
      <c r="M4" s="13"/>
      <c r="N4" s="14"/>
      <c r="O4" s="15"/>
      <c r="P4" s="14"/>
      <c r="Q4" s="14"/>
      <c r="T4" s="112"/>
      <c r="V4" s="112"/>
      <c r="W4" s="112"/>
      <c r="X4" s="112"/>
      <c r="Y4" s="112"/>
    </row>
    <row r="5" spans="1:25" ht="17.100000000000001" customHeight="1" x14ac:dyDescent="0.25">
      <c r="A5" s="11" t="s">
        <v>32</v>
      </c>
      <c r="B5" s="11"/>
      <c r="C5" s="133" t="str">
        <f>IF(BZW_monatlich_DR!C5="","",BZW_monatlich_DR!C5)</f>
        <v/>
      </c>
      <c r="D5" s="133"/>
      <c r="E5" s="133"/>
      <c r="F5" s="133"/>
      <c r="G5" s="133"/>
      <c r="H5" s="133"/>
      <c r="I5" s="38"/>
      <c r="J5" s="11" t="s">
        <v>32</v>
      </c>
      <c r="K5" s="11"/>
      <c r="L5" s="133" t="str">
        <f>IF(C5="","",C5)</f>
        <v/>
      </c>
      <c r="M5" s="133"/>
      <c r="N5" s="133"/>
      <c r="O5" s="133"/>
      <c r="P5" s="133"/>
      <c r="Q5" s="133"/>
      <c r="T5" s="112"/>
      <c r="U5" s="106" t="s">
        <v>21</v>
      </c>
      <c r="V5" s="112"/>
      <c r="W5" s="112"/>
      <c r="X5" s="112"/>
      <c r="Y5" s="112"/>
    </row>
    <row r="6" spans="1:25" ht="17.100000000000001" customHeight="1" x14ac:dyDescent="0.25">
      <c r="A6" s="11" t="s">
        <v>154</v>
      </c>
      <c r="B6" s="11"/>
      <c r="C6" s="134">
        <f>BZW_monatlich_DR!C6</f>
        <v>0</v>
      </c>
      <c r="D6" s="134"/>
      <c r="E6" s="134"/>
      <c r="F6" s="134"/>
      <c r="G6" s="134"/>
      <c r="H6" s="134"/>
      <c r="J6" s="11" t="s">
        <v>154</v>
      </c>
      <c r="K6" s="11"/>
      <c r="L6" s="133">
        <f>IF(C6="","",C6)</f>
        <v>0</v>
      </c>
      <c r="M6" s="133"/>
      <c r="N6" s="133"/>
      <c r="O6" s="133"/>
      <c r="P6" s="133"/>
      <c r="Q6" s="133"/>
      <c r="T6" s="112"/>
      <c r="U6" s="106" t="s">
        <v>20</v>
      </c>
      <c r="V6" s="112"/>
      <c r="W6" s="112"/>
      <c r="X6" s="112"/>
      <c r="Y6" s="112"/>
    </row>
    <row r="7" spans="1:25" ht="17.100000000000001" customHeight="1" x14ac:dyDescent="0.25">
      <c r="A7" s="11" t="s">
        <v>2</v>
      </c>
      <c r="B7" s="11"/>
      <c r="C7" s="134" t="str">
        <f>IF(BZW_monatlich_DR!C7="","",BZW_monatlich_DR!C7)</f>
        <v/>
      </c>
      <c r="D7" s="134"/>
      <c r="E7" s="14"/>
      <c r="F7" s="18" t="s">
        <v>3</v>
      </c>
      <c r="G7" s="134" t="str">
        <f>IF(BZW_monatlich_DR!G7="","",BZW_monatlich_DR!G7)</f>
        <v/>
      </c>
      <c r="H7" s="134"/>
      <c r="I7" s="38"/>
      <c r="J7" s="11" t="s">
        <v>2</v>
      </c>
      <c r="K7" s="11"/>
      <c r="L7" s="134" t="str">
        <f>IF(C7="","",C7)</f>
        <v/>
      </c>
      <c r="M7" s="134"/>
      <c r="N7" s="14"/>
      <c r="O7" s="18" t="s">
        <v>3</v>
      </c>
      <c r="P7" s="134" t="str">
        <f>IF(G7="","",G7)</f>
        <v/>
      </c>
      <c r="Q7" s="134"/>
      <c r="T7" s="112"/>
      <c r="U7" s="106" t="s">
        <v>22</v>
      </c>
      <c r="V7" s="112"/>
      <c r="W7" s="112"/>
      <c r="X7" s="112"/>
      <c r="Y7" s="112"/>
    </row>
    <row r="8" spans="1:25" ht="17.100000000000001" customHeight="1" x14ac:dyDescent="0.25">
      <c r="A8" s="11" t="s">
        <v>30</v>
      </c>
      <c r="B8" s="11"/>
      <c r="C8" s="134" t="str">
        <f>IF(BZW_monatlich_DR!C8="","",BZW_monatlich_DR!C8)</f>
        <v/>
      </c>
      <c r="D8" s="134"/>
      <c r="E8" s="14"/>
      <c r="F8" s="19" t="s">
        <v>31</v>
      </c>
      <c r="G8" s="134" t="str">
        <f>IF(BZW_monatlich_DR!G8="","",BZW_monatlich_DR!G8)</f>
        <v/>
      </c>
      <c r="H8" s="134"/>
      <c r="I8" s="38"/>
      <c r="J8" s="11" t="s">
        <v>30</v>
      </c>
      <c r="K8" s="11"/>
      <c r="L8" s="134" t="str">
        <f>IF(C8="","",C8)</f>
        <v/>
      </c>
      <c r="M8" s="134"/>
      <c r="N8" s="14"/>
      <c r="O8" s="19" t="s">
        <v>31</v>
      </c>
      <c r="P8" s="134" t="str">
        <f>IF(G8="","",G8)</f>
        <v/>
      </c>
      <c r="Q8" s="134"/>
      <c r="T8" s="112"/>
      <c r="U8" s="106" t="s">
        <v>24</v>
      </c>
      <c r="V8" s="112"/>
      <c r="W8" s="112"/>
      <c r="X8" s="112"/>
      <c r="Y8" s="112"/>
    </row>
    <row r="9" spans="1:25" ht="17.100000000000001" customHeight="1" x14ac:dyDescent="0.25">
      <c r="A9" s="11"/>
      <c r="B9" s="14"/>
      <c r="C9" s="14"/>
      <c r="D9" s="14"/>
      <c r="E9" s="11"/>
      <c r="F9" s="11"/>
      <c r="G9" s="11"/>
      <c r="H9" s="20"/>
      <c r="J9" s="11"/>
      <c r="K9" s="11"/>
      <c r="L9" s="11"/>
      <c r="M9" s="11"/>
      <c r="N9" s="11"/>
      <c r="O9" s="11"/>
      <c r="P9" s="11"/>
      <c r="Q9" s="11"/>
      <c r="T9" s="112"/>
      <c r="U9" s="106" t="s">
        <v>23</v>
      </c>
      <c r="V9" s="112"/>
      <c r="W9" s="112"/>
      <c r="X9" s="112"/>
      <c r="Y9" s="112"/>
    </row>
    <row r="10" spans="1:25" ht="17.100000000000001" customHeight="1" x14ac:dyDescent="0.25">
      <c r="A10" s="7" t="s">
        <v>35</v>
      </c>
      <c r="B10" s="11"/>
      <c r="C10" s="11"/>
      <c r="D10" s="11"/>
      <c r="E10" s="11"/>
      <c r="F10" s="11"/>
      <c r="G10" s="11"/>
      <c r="H10" s="11"/>
      <c r="J10" s="11"/>
      <c r="K10" s="11"/>
      <c r="L10" s="11"/>
      <c r="M10" s="11"/>
      <c r="N10" s="11"/>
      <c r="O10" s="11"/>
      <c r="P10" s="11"/>
      <c r="Q10" s="11"/>
      <c r="T10" s="112"/>
      <c r="U10" s="106" t="s">
        <v>25</v>
      </c>
      <c r="V10" s="112"/>
      <c r="W10" s="112"/>
      <c r="X10" s="112"/>
      <c r="Y10" s="112"/>
    </row>
    <row r="11" spans="1:25" ht="17.100000000000001" customHeight="1" x14ac:dyDescent="0.25">
      <c r="A11" s="11"/>
      <c r="B11" s="11"/>
      <c r="C11" s="11"/>
      <c r="D11" s="11"/>
      <c r="E11" s="11"/>
      <c r="F11" s="11"/>
      <c r="G11" s="11"/>
      <c r="H11" s="11"/>
      <c r="J11" s="7" t="s">
        <v>37</v>
      </c>
      <c r="K11" s="11"/>
      <c r="L11" s="11"/>
      <c r="M11" s="11"/>
      <c r="N11" s="11"/>
      <c r="O11" s="11"/>
      <c r="P11" s="11"/>
      <c r="Q11" s="11"/>
      <c r="T11" s="112"/>
      <c r="V11" s="112"/>
      <c r="W11" s="112"/>
      <c r="X11" s="112"/>
      <c r="Y11" s="112"/>
    </row>
    <row r="12" spans="1:25" ht="17.100000000000001" customHeight="1" x14ac:dyDescent="0.25">
      <c r="A12" s="11" t="s">
        <v>145</v>
      </c>
      <c r="B12" s="11"/>
      <c r="C12" s="21"/>
      <c r="D12" s="16"/>
      <c r="E12" s="11"/>
      <c r="F12" s="11"/>
      <c r="G12" s="11"/>
      <c r="H12" s="11"/>
      <c r="J12" s="11"/>
      <c r="K12" s="11"/>
      <c r="L12" s="11"/>
      <c r="M12" s="11"/>
      <c r="N12" s="11"/>
      <c r="O12" s="11"/>
      <c r="P12" s="11"/>
      <c r="Q12" s="11"/>
      <c r="T12" s="112"/>
      <c r="U12" s="90" t="s">
        <v>124</v>
      </c>
      <c r="V12" s="112"/>
      <c r="W12" s="112"/>
      <c r="X12" s="112"/>
      <c r="Y12" s="112"/>
    </row>
    <row r="13" spans="1:25" ht="17.100000000000001" customHeight="1" x14ac:dyDescent="0.25">
      <c r="A13" s="22" t="s">
        <v>142</v>
      </c>
      <c r="B13" s="11"/>
      <c r="C13" s="11"/>
      <c r="D13" s="11"/>
      <c r="E13" s="11"/>
      <c r="F13" s="11"/>
      <c r="G13" s="11"/>
      <c r="H13" s="11"/>
      <c r="J13" s="12" t="s">
        <v>144</v>
      </c>
      <c r="K13" s="11"/>
      <c r="L13" s="11"/>
      <c r="M13" s="11"/>
      <c r="N13" s="11"/>
      <c r="O13" s="12" t="s">
        <v>28</v>
      </c>
      <c r="P13" s="11"/>
      <c r="Q13" s="11"/>
      <c r="T13" s="112"/>
      <c r="U13" s="90" t="s">
        <v>127</v>
      </c>
      <c r="V13" s="112"/>
      <c r="W13" s="112"/>
      <c r="X13" s="112"/>
      <c r="Y13" s="112"/>
    </row>
    <row r="14" spans="1:25" ht="17.100000000000001" customHeight="1" x14ac:dyDescent="0.25">
      <c r="A14" s="11"/>
      <c r="B14" s="11"/>
      <c r="C14" s="11"/>
      <c r="D14" s="11"/>
      <c r="E14" s="11"/>
      <c r="F14" s="11"/>
      <c r="G14" s="11"/>
      <c r="H14" s="11"/>
      <c r="J14" s="23" t="s">
        <v>5</v>
      </c>
      <c r="K14" s="11"/>
      <c r="L14" s="120" t="str">
        <f>IF(BZW_monatlich_DR!L14="","",BZW_monatlich_DR!L14)</f>
        <v/>
      </c>
      <c r="M14" s="105"/>
      <c r="N14" s="11"/>
      <c r="O14" s="11" t="s">
        <v>61</v>
      </c>
      <c r="P14" s="11"/>
      <c r="Q14" s="11"/>
      <c r="T14" s="112"/>
      <c r="U14" s="90" t="s">
        <v>128</v>
      </c>
      <c r="V14" s="112"/>
      <c r="W14" s="112"/>
      <c r="X14" s="112"/>
      <c r="Y14" s="112"/>
    </row>
    <row r="15" spans="1:25" ht="17.100000000000001" customHeight="1" x14ac:dyDescent="0.25">
      <c r="A15" s="7" t="s">
        <v>34</v>
      </c>
      <c r="B15" s="11"/>
      <c r="C15" s="23"/>
      <c r="D15" s="14"/>
      <c r="E15" s="11"/>
      <c r="F15" s="11"/>
      <c r="G15" s="11"/>
      <c r="H15" s="11"/>
      <c r="J15" s="11" t="s">
        <v>9</v>
      </c>
      <c r="K15" s="11"/>
      <c r="L15" s="120" t="str">
        <f>IF(BZW_monatlich_DR!L15="","",BZW_monatlich_DR!L15)</f>
        <v/>
      </c>
      <c r="M15" s="105"/>
      <c r="N15" s="11"/>
      <c r="O15" s="37">
        <f>P15*0.85</f>
        <v>0</v>
      </c>
      <c r="P15" s="68">
        <f>BZW_monatlich_DR!P15</f>
        <v>0</v>
      </c>
      <c r="Q15" s="36">
        <f>P15*1.15</f>
        <v>0</v>
      </c>
      <c r="T15" s="112"/>
      <c r="U15" s="90" t="s">
        <v>129</v>
      </c>
      <c r="V15" s="112"/>
      <c r="W15" s="112"/>
      <c r="X15" s="112"/>
      <c r="Y15" s="112"/>
    </row>
    <row r="16" spans="1:25" ht="17.100000000000001" customHeight="1" x14ac:dyDescent="0.25">
      <c r="A16" s="11"/>
      <c r="B16" s="11"/>
      <c r="C16" s="11"/>
      <c r="D16" s="11"/>
      <c r="E16" s="11"/>
      <c r="F16" s="11"/>
      <c r="G16" s="11"/>
      <c r="H16" s="11"/>
      <c r="J16" s="23" t="s">
        <v>7</v>
      </c>
      <c r="K16" s="11"/>
      <c r="L16" s="120" t="str">
        <f>IF(BZW_monatlich_DR!L16="","",BZW_monatlich_DR!L16)</f>
        <v/>
      </c>
      <c r="M16" s="105"/>
      <c r="N16" s="11"/>
      <c r="O16" s="26" t="s">
        <v>103</v>
      </c>
      <c r="P16" s="26" t="s">
        <v>4</v>
      </c>
      <c r="Q16" s="26" t="s">
        <v>104</v>
      </c>
      <c r="T16" s="112"/>
      <c r="U16" s="90" t="s">
        <v>86</v>
      </c>
      <c r="V16" s="112"/>
      <c r="W16" s="112"/>
      <c r="X16" s="112"/>
      <c r="Y16" s="112"/>
    </row>
    <row r="17" spans="1:25" ht="18" customHeight="1" x14ac:dyDescent="0.25">
      <c r="A17" s="12" t="s">
        <v>146</v>
      </c>
      <c r="B17" s="11"/>
      <c r="C17" s="14"/>
      <c r="D17" s="14"/>
      <c r="E17" s="11"/>
      <c r="F17" s="11"/>
      <c r="G17" s="14"/>
      <c r="H17" s="14"/>
      <c r="I17" s="1"/>
      <c r="J17" s="11" t="s">
        <v>57</v>
      </c>
      <c r="K17" s="11"/>
      <c r="L17" s="120" t="str">
        <f>IF(BZW_monatlich_DR!L17="","",BZW_monatlich_DR!L17)</f>
        <v/>
      </c>
      <c r="M17" s="105"/>
      <c r="N17" s="11"/>
      <c r="O17" s="38" t="s">
        <v>62</v>
      </c>
      <c r="P17" s="38"/>
      <c r="Q17" s="38"/>
      <c r="T17" s="112"/>
      <c r="U17" s="90" t="s">
        <v>130</v>
      </c>
      <c r="V17" s="112"/>
      <c r="W17" s="112"/>
      <c r="X17" s="112"/>
      <c r="Y17" s="112"/>
    </row>
    <row r="18" spans="1:25" ht="18" customHeight="1" x14ac:dyDescent="0.25">
      <c r="A18" s="23" t="s">
        <v>5</v>
      </c>
      <c r="B18" s="11"/>
      <c r="C18" s="120" t="str">
        <f>IF(BZW_monatlich_DR!C18="","",BZW_monatlich_DR!C18)</f>
        <v/>
      </c>
      <c r="D18" s="103"/>
      <c r="E18" s="11"/>
      <c r="F18" s="14" t="s">
        <v>27</v>
      </c>
      <c r="G18" s="120" t="str">
        <f>IF(BZW_monatlich_DR!G18="","",BZW_monatlich_DR!G18)</f>
        <v/>
      </c>
      <c r="H18" s="103"/>
      <c r="J18" s="11" t="s">
        <v>8</v>
      </c>
      <c r="K18" s="11"/>
      <c r="L18" s="120" t="str">
        <f>IF(BZW_monatlich_DR!L18="","",BZW_monatlich_DR!L18)</f>
        <v/>
      </c>
      <c r="M18" s="105"/>
      <c r="N18" s="11"/>
      <c r="O18" s="37">
        <f>P18*0.85</f>
        <v>0</v>
      </c>
      <c r="P18" s="68">
        <f>BZW_monatlich_DR!P18</f>
        <v>0</v>
      </c>
      <c r="Q18" s="36">
        <f>P18*1.15</f>
        <v>0</v>
      </c>
      <c r="T18" s="112"/>
      <c r="U18" s="90" t="s">
        <v>131</v>
      </c>
      <c r="V18" s="112"/>
      <c r="W18" s="112"/>
      <c r="X18" s="112"/>
      <c r="Y18" s="112"/>
    </row>
    <row r="19" spans="1:25" ht="18" customHeight="1" x14ac:dyDescent="0.25">
      <c r="A19" s="11" t="s">
        <v>120</v>
      </c>
      <c r="B19" s="11"/>
      <c r="C19" s="119" t="str">
        <f>IF(BZW_monatlich_DR!C19="","",BZW_monatlich_DR!C19)</f>
        <v/>
      </c>
      <c r="D19" s="104"/>
      <c r="E19" s="11"/>
      <c r="F19" s="14" t="s">
        <v>119</v>
      </c>
      <c r="G19" s="120" t="str">
        <f>IF(BZW_monatlich_DR!G19="","",BZW_monatlich_DR!G19)</f>
        <v/>
      </c>
      <c r="H19" s="24"/>
      <c r="J19" s="14" t="s">
        <v>27</v>
      </c>
      <c r="K19" s="11"/>
      <c r="L19" s="120" t="str">
        <f>IF(BZW_monatlich_DR!L19="","",BZW_monatlich_DR!L19)</f>
        <v/>
      </c>
      <c r="M19" s="105"/>
      <c r="N19" s="11"/>
      <c r="O19" s="26" t="s">
        <v>103</v>
      </c>
      <c r="P19" s="26" t="s">
        <v>4</v>
      </c>
      <c r="Q19" s="26" t="s">
        <v>104</v>
      </c>
      <c r="T19" s="112"/>
      <c r="U19" s="90" t="s">
        <v>132</v>
      </c>
      <c r="V19" s="112"/>
      <c r="W19" s="112"/>
      <c r="X19" s="112"/>
      <c r="Y19" s="112"/>
    </row>
    <row r="20" spans="1:25" ht="18" customHeight="1" x14ac:dyDescent="0.25">
      <c r="A20" s="11" t="s">
        <v>9</v>
      </c>
      <c r="B20" s="11"/>
      <c r="C20" s="119" t="str">
        <f>IF(BZW_monatlich_DR!C20="","",BZW_monatlich_DR!C20)</f>
        <v/>
      </c>
      <c r="D20" s="104"/>
      <c r="E20" s="11"/>
      <c r="F20" s="11" t="s">
        <v>56</v>
      </c>
      <c r="G20" s="120" t="str">
        <f>IF(BZW_monatlich_DR!G20="","",BZW_monatlich_DR!G20)</f>
        <v/>
      </c>
      <c r="H20" s="24"/>
      <c r="J20" s="14" t="s">
        <v>106</v>
      </c>
      <c r="K20" s="11"/>
      <c r="L20" s="120" t="str">
        <f>IF(BZW_monatlich_DR!L20="","",BZW_monatlich_DR!L20)</f>
        <v/>
      </c>
      <c r="M20" s="105" t="str">
        <f>IF(BZW_monatlich_DR!M20="","",BZW_monatlich_DR!M20)</f>
        <v/>
      </c>
      <c r="N20" s="11"/>
      <c r="O20" s="38" t="s">
        <v>63</v>
      </c>
      <c r="P20" s="38"/>
      <c r="Q20" s="38"/>
      <c r="T20" s="112"/>
      <c r="U20" s="90" t="s">
        <v>133</v>
      </c>
      <c r="V20" s="112"/>
      <c r="W20" s="112"/>
      <c r="X20" s="112"/>
      <c r="Y20" s="112"/>
    </row>
    <row r="21" spans="1:25" ht="18" customHeight="1" x14ac:dyDescent="0.25">
      <c r="A21" s="22" t="s">
        <v>102</v>
      </c>
      <c r="B21" s="11"/>
      <c r="C21" s="11"/>
      <c r="D21" s="11"/>
      <c r="E21" s="11"/>
      <c r="F21" s="11"/>
      <c r="G21" s="11"/>
      <c r="H21" s="11"/>
      <c r="J21" s="11" t="s">
        <v>56</v>
      </c>
      <c r="K21" s="11"/>
      <c r="L21" s="120" t="str">
        <f>IF(BZW_monatlich_DR!L21="","",BZW_monatlich_DR!L21)</f>
        <v/>
      </c>
      <c r="M21" s="105"/>
      <c r="N21" s="11"/>
      <c r="O21" s="37">
        <f>P21*0.85</f>
        <v>0</v>
      </c>
      <c r="P21" s="68">
        <f>BZW_monatlich_DR!P21</f>
        <v>0</v>
      </c>
      <c r="Q21" s="36">
        <f>P21*1.15</f>
        <v>0</v>
      </c>
      <c r="T21" s="112"/>
      <c r="U21" s="90" t="s">
        <v>134</v>
      </c>
      <c r="V21" s="112"/>
      <c r="W21" s="112"/>
      <c r="X21" s="112"/>
      <c r="Y21" s="112"/>
    </row>
    <row r="22" spans="1:25" ht="18" customHeight="1" x14ac:dyDescent="0.25">
      <c r="A22" s="22"/>
      <c r="B22" s="11"/>
      <c r="C22" s="11"/>
      <c r="D22" s="11"/>
      <c r="E22" s="11"/>
      <c r="F22" s="11"/>
      <c r="G22" s="11"/>
      <c r="H22" s="11"/>
      <c r="J22" s="39" t="s">
        <v>143</v>
      </c>
      <c r="K22" s="11"/>
      <c r="L22" s="11"/>
      <c r="M22" s="11"/>
      <c r="N22" s="11"/>
      <c r="O22" s="26" t="s">
        <v>103</v>
      </c>
      <c r="P22" s="26" t="s">
        <v>4</v>
      </c>
      <c r="Q22" s="26" t="s">
        <v>104</v>
      </c>
      <c r="T22" s="112"/>
      <c r="U22" s="90" t="s">
        <v>136</v>
      </c>
      <c r="V22" s="112"/>
      <c r="W22" s="112"/>
      <c r="X22" s="112"/>
      <c r="Y22" s="112"/>
    </row>
    <row r="23" spans="1:25" ht="18" customHeight="1" x14ac:dyDescent="0.25">
      <c r="A23" s="12" t="s">
        <v>39</v>
      </c>
      <c r="B23" s="11"/>
      <c r="C23" s="11"/>
      <c r="D23" s="11"/>
      <c r="E23" s="11"/>
      <c r="F23" s="11"/>
      <c r="G23" s="11"/>
      <c r="H23" s="11"/>
      <c r="J23" s="11"/>
      <c r="K23" s="11"/>
      <c r="L23" s="11"/>
      <c r="M23" s="11"/>
      <c r="N23" s="11"/>
      <c r="O23" s="38" t="s">
        <v>80</v>
      </c>
      <c r="P23" s="38"/>
      <c r="Q23" s="38"/>
      <c r="T23" s="112"/>
      <c r="U23" s="90" t="s">
        <v>135</v>
      </c>
      <c r="V23" s="112"/>
      <c r="W23" s="112"/>
      <c r="X23" s="112"/>
      <c r="Y23" s="112"/>
    </row>
    <row r="24" spans="1:25" ht="18" customHeight="1" x14ac:dyDescent="0.25">
      <c r="A24" s="23" t="s">
        <v>7</v>
      </c>
      <c r="B24" s="124">
        <f>BZW_monatlich_DR!B24</f>
        <v>0</v>
      </c>
      <c r="C24" s="124" t="str">
        <f>BZW_monatlich_DR!C24</f>
        <v xml:space="preserve">Höhe: </v>
      </c>
      <c r="D24" s="11"/>
      <c r="E24" s="18" t="s">
        <v>57</v>
      </c>
      <c r="F24" s="37">
        <f>G24*0.85</f>
        <v>0</v>
      </c>
      <c r="G24" s="68">
        <f>BZW_monatlich_DR!G24</f>
        <v>0</v>
      </c>
      <c r="H24" s="36">
        <f>G24*1.15</f>
        <v>0</v>
      </c>
      <c r="J24" s="12" t="s">
        <v>59</v>
      </c>
      <c r="K24" s="11"/>
      <c r="L24" s="11"/>
      <c r="M24" s="11"/>
      <c r="N24" s="11"/>
      <c r="O24" s="37">
        <f>P24*0.85</f>
        <v>0</v>
      </c>
      <c r="P24" s="68">
        <f>BZW_monatlich_DR!P24</f>
        <v>0</v>
      </c>
      <c r="Q24" s="36">
        <f>P24*1.15</f>
        <v>0</v>
      </c>
      <c r="T24" s="112"/>
      <c r="V24" s="112"/>
      <c r="W24" s="112"/>
      <c r="X24" s="112"/>
      <c r="Y24" s="112"/>
    </row>
    <row r="25" spans="1:25" ht="18" customHeight="1" x14ac:dyDescent="0.35">
      <c r="A25" s="11" t="s">
        <v>8</v>
      </c>
      <c r="B25" s="125">
        <f>BZW_monatlich_DR!B25</f>
        <v>0</v>
      </c>
      <c r="C25" s="117"/>
      <c r="D25" s="11"/>
      <c r="E25" s="18" t="s">
        <v>58</v>
      </c>
      <c r="F25" s="37" t="e">
        <f>G25*0.85</f>
        <v>#VALUE!</v>
      </c>
      <c r="G25" s="68" t="str">
        <f>BZW_monatlich_DR!G25</f>
        <v/>
      </c>
      <c r="H25" s="36" t="e">
        <f>G25*1.15</f>
        <v>#VALUE!</v>
      </c>
      <c r="J25" s="11" t="s">
        <v>60</v>
      </c>
      <c r="K25" s="11"/>
      <c r="L25" s="11"/>
      <c r="M25" s="11"/>
      <c r="N25" s="11"/>
      <c r="O25" s="26" t="s">
        <v>103</v>
      </c>
      <c r="P25" s="26" t="s">
        <v>4</v>
      </c>
      <c r="Q25" s="26" t="s">
        <v>104</v>
      </c>
      <c r="T25" s="112"/>
      <c r="V25" s="112"/>
      <c r="W25" s="112"/>
      <c r="X25" s="112"/>
      <c r="Y25" s="112"/>
    </row>
    <row r="26" spans="1:25" ht="18" customHeight="1" x14ac:dyDescent="0.25">
      <c r="A26" s="11"/>
      <c r="B26" s="18"/>
      <c r="C26" s="18"/>
      <c r="D26" s="11"/>
      <c r="E26" s="18"/>
      <c r="F26" s="26" t="s">
        <v>103</v>
      </c>
      <c r="G26" s="26" t="s">
        <v>4</v>
      </c>
      <c r="H26" s="26" t="s">
        <v>104</v>
      </c>
      <c r="J26" s="11"/>
      <c r="K26" s="11"/>
      <c r="L26" s="11"/>
      <c r="M26" s="11"/>
      <c r="N26" s="11"/>
      <c r="O26" s="11"/>
      <c r="P26" s="11"/>
      <c r="Q26" s="11"/>
      <c r="T26" s="112"/>
      <c r="U26" s="91">
        <v>5</v>
      </c>
      <c r="V26" s="112"/>
      <c r="W26" s="112"/>
      <c r="X26" s="112"/>
      <c r="Y26" s="112"/>
    </row>
    <row r="27" spans="1:25" ht="18" customHeight="1" x14ac:dyDescent="0.25">
      <c r="A27" s="12" t="s">
        <v>40</v>
      </c>
      <c r="B27" s="18"/>
      <c r="C27" s="18"/>
      <c r="D27" s="11"/>
      <c r="E27" s="18"/>
      <c r="F27" s="11"/>
      <c r="G27" s="11"/>
      <c r="H27" s="11"/>
      <c r="J27" s="11"/>
      <c r="K27" s="11"/>
      <c r="L27" s="11"/>
      <c r="M27" s="11"/>
      <c r="N27" s="11"/>
      <c r="O27" s="11"/>
      <c r="P27" s="11"/>
      <c r="Q27" s="11"/>
      <c r="T27" s="112"/>
      <c r="U27" s="91">
        <v>4.5</v>
      </c>
      <c r="V27" s="112"/>
      <c r="W27" s="112"/>
      <c r="X27" s="112"/>
      <c r="Y27" s="112"/>
    </row>
    <row r="28" spans="1:25" ht="18" customHeight="1" x14ac:dyDescent="0.25">
      <c r="A28" s="23" t="s">
        <v>7</v>
      </c>
      <c r="B28" s="124">
        <f>BZW_monatlich_DR!B28</f>
        <v>0</v>
      </c>
      <c r="C28" s="124" t="str">
        <f>BZW_monatlich_DR!C28</f>
        <v xml:space="preserve">Höhe: </v>
      </c>
      <c r="D28" s="11"/>
      <c r="E28" s="18" t="s">
        <v>57</v>
      </c>
      <c r="F28" s="37">
        <f>G28*0.85</f>
        <v>0</v>
      </c>
      <c r="G28" s="68">
        <f>BZW_monatlich_DR!G28</f>
        <v>0</v>
      </c>
      <c r="H28" s="36">
        <f>G28*1.15</f>
        <v>0</v>
      </c>
      <c r="J28" s="12" t="s">
        <v>64</v>
      </c>
      <c r="K28" s="11"/>
      <c r="L28" s="11"/>
      <c r="M28" s="11"/>
      <c r="N28" s="11"/>
      <c r="O28" s="11"/>
      <c r="P28" s="40"/>
      <c r="Q28" s="41"/>
      <c r="T28" s="112"/>
      <c r="U28" s="91">
        <v>4</v>
      </c>
      <c r="V28" s="112"/>
      <c r="W28" s="112"/>
      <c r="X28" s="112"/>
      <c r="Y28" s="112"/>
    </row>
    <row r="29" spans="1:25" ht="18" customHeight="1" x14ac:dyDescent="0.25">
      <c r="A29" s="11" t="s">
        <v>8</v>
      </c>
      <c r="B29" s="125">
        <f>BZW_monatlich_DR!B29</f>
        <v>0</v>
      </c>
      <c r="C29" s="117"/>
      <c r="D29" s="11"/>
      <c r="E29" s="18" t="s">
        <v>58</v>
      </c>
      <c r="F29" s="37" t="e">
        <f>G29*0.85</f>
        <v>#VALUE!</v>
      </c>
      <c r="G29" s="68" t="str">
        <f>BZW_monatlich_DR!G29</f>
        <v/>
      </c>
      <c r="H29" s="36" t="e">
        <f>G29*1.15</f>
        <v>#VALUE!</v>
      </c>
      <c r="J29" s="139" t="s">
        <v>65</v>
      </c>
      <c r="K29" s="42" t="s">
        <v>66</v>
      </c>
      <c r="L29" s="42" t="s">
        <v>79</v>
      </c>
      <c r="M29" s="42" t="s">
        <v>78</v>
      </c>
      <c r="N29" s="42" t="s">
        <v>77</v>
      </c>
      <c r="O29" s="42" t="s">
        <v>76</v>
      </c>
      <c r="P29" s="42" t="s">
        <v>75</v>
      </c>
      <c r="Q29" s="42" t="s">
        <v>74</v>
      </c>
      <c r="T29" s="112"/>
      <c r="U29" s="91">
        <v>3.5</v>
      </c>
      <c r="V29" s="112"/>
      <c r="W29" s="112"/>
    </row>
    <row r="30" spans="1:25" ht="18" customHeight="1" x14ac:dyDescent="0.25">
      <c r="A30" s="11"/>
      <c r="B30" s="18"/>
      <c r="C30" s="18"/>
      <c r="D30" s="11"/>
      <c r="E30" s="18"/>
      <c r="F30" s="26" t="s">
        <v>103</v>
      </c>
      <c r="G30" s="26" t="s">
        <v>4</v>
      </c>
      <c r="H30" s="26" t="s">
        <v>104</v>
      </c>
      <c r="J30" s="140"/>
      <c r="K30" s="42" t="s">
        <v>67</v>
      </c>
      <c r="L30" s="42" t="s">
        <v>68</v>
      </c>
      <c r="M30" s="42" t="s">
        <v>69</v>
      </c>
      <c r="N30" s="42" t="s">
        <v>70</v>
      </c>
      <c r="O30" s="42" t="s">
        <v>71</v>
      </c>
      <c r="P30" s="42" t="s">
        <v>72</v>
      </c>
      <c r="Q30" s="42" t="s">
        <v>73</v>
      </c>
      <c r="T30" s="112"/>
      <c r="U30" s="91">
        <v>3</v>
      </c>
      <c r="V30" s="112"/>
      <c r="W30" s="112"/>
    </row>
    <row r="31" spans="1:25" ht="18" customHeight="1" x14ac:dyDescent="0.25">
      <c r="A31" s="12" t="s">
        <v>41</v>
      </c>
      <c r="B31" s="18"/>
      <c r="C31" s="18"/>
      <c r="D31" s="11"/>
      <c r="E31" s="18"/>
      <c r="F31" s="11"/>
      <c r="G31" s="11"/>
      <c r="H31" s="11"/>
      <c r="J31" s="11"/>
      <c r="K31" s="11"/>
      <c r="L31" s="11"/>
      <c r="M31" s="11"/>
      <c r="N31" s="11"/>
      <c r="O31" s="11"/>
      <c r="P31" s="11"/>
      <c r="Q31" s="11"/>
      <c r="T31" s="112"/>
      <c r="U31" s="91">
        <v>2.5</v>
      </c>
      <c r="V31" s="112"/>
      <c r="W31" s="112"/>
    </row>
    <row r="32" spans="1:25" ht="18" customHeight="1" x14ac:dyDescent="0.25">
      <c r="A32" s="23" t="s">
        <v>7</v>
      </c>
      <c r="B32" s="124">
        <f>BZW_monatlich_DR!B32</f>
        <v>0</v>
      </c>
      <c r="C32" s="124" t="str">
        <f>BZW_monatlich_DR!C32</f>
        <v xml:space="preserve">Höhe: </v>
      </c>
      <c r="D32" s="11"/>
      <c r="E32" s="18" t="s">
        <v>57</v>
      </c>
      <c r="F32" s="37">
        <f>G32*0.85</f>
        <v>0</v>
      </c>
      <c r="G32" s="68">
        <f>BZW_monatlich_DR!G32</f>
        <v>0</v>
      </c>
      <c r="H32" s="36">
        <f>G32*1.15</f>
        <v>0</v>
      </c>
      <c r="J32" s="12" t="s">
        <v>42</v>
      </c>
      <c r="K32" s="11"/>
      <c r="L32" s="11"/>
      <c r="M32" s="11"/>
      <c r="N32" s="11"/>
      <c r="O32" s="11"/>
      <c r="P32" s="11"/>
      <c r="Q32" s="11"/>
      <c r="T32" s="112"/>
      <c r="U32" s="91">
        <v>2</v>
      </c>
      <c r="V32" s="112"/>
      <c r="W32" s="112"/>
    </row>
    <row r="33" spans="1:23" ht="18" customHeight="1" x14ac:dyDescent="0.25">
      <c r="A33" s="11" t="s">
        <v>8</v>
      </c>
      <c r="B33" s="125">
        <f>BZW_monatlich_DR!B33</f>
        <v>0</v>
      </c>
      <c r="C33" s="117"/>
      <c r="D33" s="11"/>
      <c r="E33" s="18" t="s">
        <v>58</v>
      </c>
      <c r="F33" s="37" t="e">
        <f>G33*0.85</f>
        <v>#VALUE!</v>
      </c>
      <c r="G33" s="68" t="str">
        <f>BZW_monatlich_DR!G33</f>
        <v/>
      </c>
      <c r="H33" s="36" t="e">
        <f>G33*1.15</f>
        <v>#VALUE!</v>
      </c>
      <c r="J33" s="43" t="s">
        <v>113</v>
      </c>
      <c r="K33" s="44" t="s">
        <v>114</v>
      </c>
      <c r="L33" s="43" t="s">
        <v>114</v>
      </c>
      <c r="M33" s="44" t="s">
        <v>115</v>
      </c>
      <c r="N33" s="43" t="s">
        <v>116</v>
      </c>
      <c r="O33" s="44" t="s">
        <v>117</v>
      </c>
      <c r="P33" s="43" t="s">
        <v>117</v>
      </c>
      <c r="Q33" s="43" t="s">
        <v>118</v>
      </c>
      <c r="R33" s="1"/>
      <c r="T33" s="112"/>
      <c r="U33" s="91">
        <v>1.5</v>
      </c>
      <c r="V33" s="112"/>
      <c r="W33" s="112"/>
    </row>
    <row r="34" spans="1:23" ht="18" customHeight="1" x14ac:dyDescent="0.25">
      <c r="A34" s="11"/>
      <c r="B34" s="11"/>
      <c r="C34" s="11"/>
      <c r="D34" s="11"/>
      <c r="E34" s="27"/>
      <c r="F34" s="26" t="s">
        <v>103</v>
      </c>
      <c r="G34" s="26" t="s">
        <v>4</v>
      </c>
      <c r="H34" s="26" t="s">
        <v>104</v>
      </c>
      <c r="I34" s="1"/>
      <c r="J34" s="92"/>
      <c r="K34" s="93"/>
      <c r="L34" s="94" t="str">
        <f>IF(K34="","",K34)</f>
        <v/>
      </c>
      <c r="M34" s="93"/>
      <c r="N34" s="95"/>
      <c r="O34" s="93"/>
      <c r="P34" s="94" t="str">
        <f>IF(O34="","",O34)</f>
        <v/>
      </c>
      <c r="Q34" s="92"/>
      <c r="R34" s="1"/>
      <c r="T34" s="112"/>
      <c r="U34" s="91">
        <v>1</v>
      </c>
      <c r="V34" s="112"/>
      <c r="W34" s="112"/>
    </row>
    <row r="35" spans="1:23" ht="18" customHeight="1" x14ac:dyDescent="0.25">
      <c r="A35" s="11"/>
      <c r="B35" s="11"/>
      <c r="C35" s="11"/>
      <c r="D35" s="11"/>
      <c r="E35" s="11"/>
      <c r="F35" s="26"/>
      <c r="G35" s="26"/>
      <c r="H35" s="26"/>
      <c r="J35" s="155" t="str">
        <f>CONCATENATE("Δ1: ",J34-K34)</f>
        <v>Δ1: 0</v>
      </c>
      <c r="K35" s="156"/>
      <c r="L35" s="155" t="str">
        <f>CONCATENATE("Δ2: ",K34-M34)</f>
        <v>Δ2: 0</v>
      </c>
      <c r="M35" s="156"/>
      <c r="N35" s="155" t="str">
        <f>CONCATENATE("Δ3: ",N34-O34)</f>
        <v>Δ3: 0</v>
      </c>
      <c r="O35" s="156"/>
      <c r="P35" s="155" t="str">
        <f>CONCATENATE("Δ4: ",O34-Q34)</f>
        <v>Δ4: 0</v>
      </c>
      <c r="Q35" s="155"/>
      <c r="R35" s="1"/>
      <c r="T35" s="112"/>
      <c r="U35" s="91">
        <v>0.5</v>
      </c>
      <c r="V35" s="112"/>
      <c r="W35" s="112"/>
    </row>
    <row r="36" spans="1:23" ht="18" customHeight="1" x14ac:dyDescent="0.25">
      <c r="A36" s="12" t="s">
        <v>59</v>
      </c>
      <c r="B36" s="11"/>
      <c r="C36" s="11"/>
      <c r="D36" s="11"/>
      <c r="E36" s="11"/>
      <c r="F36" s="26"/>
      <c r="G36" s="26"/>
      <c r="H36" s="26"/>
      <c r="J36" s="137" t="str">
        <f>CONCATENATE("Status Δ1:  ",IF(AND(J34="",K34=""),"",IF(P15&gt;0,IF(OR(J34-K34&lt;P15*0.85,J34-K34&gt;P15*1.15),"nicht O.K.","O.K."),IF(OR(J34-K34&gt;P15*0.85,J34-K34&lt;P15*1.15),"nicht O.K.","O.K."))))</f>
        <v xml:space="preserve">Status Δ1:  </v>
      </c>
      <c r="K36" s="138"/>
      <c r="L36" s="137" t="str">
        <f>CONCATENATE("Status Δ2:  ",IF(AND(K34="",M34=""),"",IF(P18&gt;0,IF(OR(K34-M34&lt;P18*0.85,K34-M34&gt;P18*1.15),"nicht O.K.","O.K."),IF(OR(K34-M34&gt;P18*0.85,K34-M34&lt;P18*1.15),"nicht O.K.","O.K."))))</f>
        <v xml:space="preserve">Status Δ2:  </v>
      </c>
      <c r="M36" s="138"/>
      <c r="N36" s="137" t="str">
        <f>CONCATENATE("Status Δ3:  ",IF(AND(N34="",O34=""),"",IF(P21&gt;0,IF(OR(N34-O34&lt;P21*0.85,N34-O34&gt;P21*1.15),"nicht O.K.","O.K."),IF(OR(N34-O34&gt;P21*0.85,N34-O34&lt;P21*1.15),"nicht O.K.","O.K."))))</f>
        <v xml:space="preserve">Status Δ3:  </v>
      </c>
      <c r="O36" s="138"/>
      <c r="P36" s="137" t="str">
        <f>CONCATENATE("Status Δ4:  ",IF(AND(O34="",Q34=""),"",IF(P24&gt;0,IF(OR(O34-Q34&lt;P24*0.85,O34-Q34&gt;P24*1.15),"nicht O.K.","O.K."),IF(OR(O34-Q34&gt;P24*0.85,O34-Q34&lt;P24*1.15),"nicht O.K.","O.K."))))</f>
        <v xml:space="preserve">Status Δ4:  </v>
      </c>
      <c r="Q36" s="137"/>
      <c r="R36" s="1"/>
      <c r="T36" s="112"/>
      <c r="U36" s="91">
        <v>0</v>
      </c>
      <c r="V36" s="112"/>
      <c r="W36" s="112"/>
    </row>
    <row r="37" spans="1:23" ht="18" customHeight="1" x14ac:dyDescent="0.25">
      <c r="A37" s="11"/>
      <c r="B37" s="11"/>
      <c r="C37" s="28" t="s">
        <v>53</v>
      </c>
      <c r="D37" s="11"/>
      <c r="E37" s="11"/>
      <c r="F37" s="26"/>
      <c r="G37" s="26"/>
      <c r="H37" s="26"/>
      <c r="J37" s="38"/>
      <c r="K37" s="11"/>
      <c r="L37" s="11"/>
      <c r="M37" s="11"/>
      <c r="N37" s="11"/>
      <c r="O37" s="11"/>
      <c r="P37" s="11"/>
      <c r="Q37" s="11"/>
      <c r="T37" s="112"/>
      <c r="V37" s="112"/>
      <c r="W37" s="112"/>
    </row>
    <row r="38" spans="1:23" ht="18" customHeight="1" x14ac:dyDescent="0.25">
      <c r="A38" s="11"/>
      <c r="B38" s="11"/>
      <c r="C38" s="28" t="s">
        <v>52</v>
      </c>
      <c r="D38" s="11"/>
      <c r="E38" s="11"/>
      <c r="F38" s="26"/>
      <c r="G38" s="26"/>
      <c r="H38" s="26"/>
      <c r="J38" s="7" t="s">
        <v>36</v>
      </c>
      <c r="K38" s="11"/>
      <c r="L38" s="11"/>
      <c r="M38" s="11"/>
      <c r="N38" s="11"/>
      <c r="O38" s="11"/>
      <c r="P38" s="11"/>
      <c r="Q38" s="11"/>
      <c r="T38" s="112"/>
      <c r="V38" s="112"/>
      <c r="W38" s="112"/>
    </row>
    <row r="39" spans="1:23" ht="18" customHeight="1" x14ac:dyDescent="0.25">
      <c r="A39" s="11"/>
      <c r="B39" s="11"/>
      <c r="C39" s="28" t="s">
        <v>47</v>
      </c>
      <c r="D39" s="11"/>
      <c r="E39" s="11"/>
      <c r="F39" s="26"/>
      <c r="G39" s="26"/>
      <c r="H39" s="26"/>
      <c r="J39" s="11"/>
      <c r="K39" s="11"/>
      <c r="L39" s="11"/>
      <c r="M39" s="11"/>
      <c r="N39" s="11"/>
      <c r="O39" s="11"/>
      <c r="P39" s="11"/>
      <c r="Q39" s="11"/>
      <c r="T39" s="112"/>
      <c r="V39" s="112"/>
      <c r="W39" s="112"/>
    </row>
    <row r="40" spans="1:23" ht="18" customHeight="1" x14ac:dyDescent="0.25">
      <c r="A40" s="11"/>
      <c r="B40" s="11"/>
      <c r="C40" s="11"/>
      <c r="D40" s="11"/>
      <c r="E40" s="11"/>
      <c r="F40" s="11"/>
      <c r="G40" s="11"/>
      <c r="H40" s="11"/>
      <c r="J40" s="11" t="s">
        <v>147</v>
      </c>
      <c r="K40" s="11"/>
      <c r="L40" s="107"/>
      <c r="M40" s="107"/>
      <c r="N40" s="11"/>
      <c r="O40" s="11"/>
      <c r="P40" s="11"/>
      <c r="Q40" s="11"/>
      <c r="T40" s="112"/>
      <c r="V40" s="112"/>
      <c r="W40" s="112"/>
    </row>
    <row r="41" spans="1:23" ht="18" customHeight="1" x14ac:dyDescent="0.25">
      <c r="A41" s="12" t="s">
        <v>42</v>
      </c>
      <c r="B41" s="11"/>
      <c r="C41" s="11"/>
      <c r="D41" s="11"/>
      <c r="E41" s="11"/>
      <c r="F41" s="11"/>
      <c r="G41" s="11"/>
      <c r="H41" s="11"/>
      <c r="J41" s="47" t="s">
        <v>112</v>
      </c>
      <c r="K41" s="11"/>
      <c r="L41" s="122" t="s">
        <v>151</v>
      </c>
      <c r="M41" s="122" t="s">
        <v>152</v>
      </c>
      <c r="N41" s="11"/>
      <c r="O41" s="11"/>
      <c r="P41" s="11"/>
      <c r="Q41" s="11"/>
      <c r="T41" s="112"/>
      <c r="V41" s="112"/>
      <c r="W41" s="112"/>
    </row>
    <row r="42" spans="1:23" ht="18" customHeight="1" x14ac:dyDescent="0.25">
      <c r="A42" s="29" t="s">
        <v>43</v>
      </c>
      <c r="B42" s="29" t="s">
        <v>14</v>
      </c>
      <c r="C42" s="29" t="s">
        <v>48</v>
      </c>
      <c r="D42" s="29" t="s">
        <v>49</v>
      </c>
      <c r="E42" s="29" t="s">
        <v>50</v>
      </c>
      <c r="F42" s="29" t="s">
        <v>51</v>
      </c>
      <c r="G42" s="29" t="s">
        <v>38</v>
      </c>
      <c r="H42" s="29" t="s">
        <v>15</v>
      </c>
      <c r="J42" s="11"/>
      <c r="K42" s="11"/>
      <c r="L42" s="11"/>
      <c r="M42" s="11"/>
      <c r="N42" s="11"/>
      <c r="O42" s="11"/>
      <c r="P42" s="11"/>
      <c r="Q42" s="11"/>
      <c r="T42" s="112"/>
      <c r="V42" s="112"/>
      <c r="W42" s="112"/>
    </row>
    <row r="43" spans="1:23" ht="18" customHeight="1" x14ac:dyDescent="0.25">
      <c r="A43" s="30" t="s">
        <v>44</v>
      </c>
      <c r="B43" s="30"/>
      <c r="C43" s="30"/>
      <c r="D43" s="30"/>
      <c r="E43" s="30"/>
      <c r="F43" s="30"/>
      <c r="G43" s="32" t="str">
        <f>IF(C43&lt;&gt;"",ABS(C43-E43)/SQRT((D43^2+F43^2)/2),"")</f>
        <v/>
      </c>
      <c r="H43" s="34" t="str">
        <f>IF(AND(B43="",C43="",D43="",E43="",F43=""),"",IF(OR(B43&lt;$F$24,B43&gt;$H$24,G43&lt;$F$25,G43&gt;$H$25),"nicht O.K.","O.K."))</f>
        <v/>
      </c>
      <c r="J43" s="11"/>
      <c r="K43" s="11"/>
      <c r="L43" s="11"/>
      <c r="M43" s="11"/>
      <c r="N43" s="11"/>
      <c r="O43" s="11"/>
      <c r="P43" s="11"/>
      <c r="Q43" s="11"/>
    </row>
    <row r="44" spans="1:23" ht="18" customHeight="1" x14ac:dyDescent="0.25">
      <c r="A44" s="30" t="s">
        <v>45</v>
      </c>
      <c r="B44" s="30"/>
      <c r="C44" s="30"/>
      <c r="D44" s="30"/>
      <c r="E44" s="30"/>
      <c r="F44" s="30"/>
      <c r="G44" s="32" t="str">
        <f>IF(C44&lt;&gt;"",ABS(C44-E44)/SQRT((D44^2+F44^2)/2),"")</f>
        <v/>
      </c>
      <c r="H44" s="34" t="str">
        <f>IF(AND(B44="",C44="",D44="",E44="",F44=""),"",IF(OR(B44&lt;$F$28,B44&gt;$H$28,G44&lt;$F$29,G44&gt;$H$29),"nicht O.K.","O.K."))</f>
        <v/>
      </c>
      <c r="J44" s="157"/>
      <c r="K44" s="157"/>
      <c r="L44" s="11"/>
      <c r="M44" s="48"/>
      <c r="N44" s="11"/>
      <c r="O44" s="21"/>
      <c r="P44" s="21"/>
      <c r="Q44" s="21"/>
    </row>
    <row r="45" spans="1:23" ht="18" customHeight="1" x14ac:dyDescent="0.25">
      <c r="A45" s="31" t="s">
        <v>46</v>
      </c>
      <c r="B45" s="31"/>
      <c r="C45" s="31"/>
      <c r="D45" s="31"/>
      <c r="E45" s="31"/>
      <c r="F45" s="31"/>
      <c r="G45" s="33" t="str">
        <f>IF(C45&lt;&gt;"",ABS(C45-E45)/SQRT((D45^2+F45^2)/2),"")</f>
        <v/>
      </c>
      <c r="H45" s="35" t="str">
        <f>IF(AND(B45="",C45="",D45="",E45="",F45=""),"",IF(OR(B45&lt;$F$32,B45&gt;$H$32,G45&lt;$F$33,G45&gt;$H$33),"nicht O.K.","O.K."))</f>
        <v/>
      </c>
      <c r="J45" s="143" t="s">
        <v>149</v>
      </c>
      <c r="K45" s="143"/>
      <c r="L45" s="11"/>
      <c r="M45" s="116" t="s">
        <v>148</v>
      </c>
      <c r="N45" s="11"/>
      <c r="O45" s="143" t="s">
        <v>16</v>
      </c>
      <c r="P45" s="143"/>
      <c r="Q45" s="143"/>
    </row>
    <row r="46" spans="1:23" ht="18" customHeight="1" x14ac:dyDescent="0.25">
      <c r="A46" s="11"/>
      <c r="B46" s="11"/>
      <c r="C46" s="11"/>
      <c r="D46" s="11"/>
      <c r="E46" s="11"/>
      <c r="F46" s="11"/>
      <c r="G46" s="11"/>
      <c r="H46" s="11"/>
      <c r="J46" s="38"/>
      <c r="K46" s="38"/>
      <c r="L46" s="38"/>
      <c r="M46" s="38"/>
      <c r="N46" s="38"/>
      <c r="O46" s="38"/>
      <c r="P46" s="38"/>
      <c r="Q46" s="38"/>
    </row>
    <row r="47" spans="1:23" ht="18" customHeight="1" x14ac:dyDescent="0.25"/>
    <row r="48" spans="1:23" ht="18" customHeight="1" x14ac:dyDescent="0.25"/>
    <row r="49" ht="18" customHeight="1" x14ac:dyDescent="0.25"/>
    <row r="50" ht="18" customHeight="1" x14ac:dyDescent="0.25"/>
    <row r="51" ht="18" customHeight="1" x14ac:dyDescent="0.25"/>
    <row r="52" ht="18" customHeight="1" x14ac:dyDescent="0.25"/>
    <row r="53" ht="18" customHeight="1" x14ac:dyDescent="0.25"/>
    <row r="54" ht="18" customHeight="1" x14ac:dyDescent="0.25"/>
    <row r="55" ht="18" customHeight="1" x14ac:dyDescent="0.25"/>
    <row r="56" ht="18" customHeight="1" x14ac:dyDescent="0.25"/>
    <row r="57" ht="18" customHeight="1" x14ac:dyDescent="0.25"/>
    <row r="58" ht="18" customHeight="1" x14ac:dyDescent="0.25"/>
    <row r="59" ht="18" customHeight="1" x14ac:dyDescent="0.25"/>
    <row r="60" ht="18" customHeight="1" x14ac:dyDescent="0.25"/>
    <row r="61" ht="18" customHeight="1" x14ac:dyDescent="0.25"/>
    <row r="62" ht="18" customHeight="1" x14ac:dyDescent="0.25"/>
    <row r="63" ht="18" customHeight="1" x14ac:dyDescent="0.25"/>
    <row r="64" ht="18" customHeight="1" x14ac:dyDescent="0.25"/>
    <row r="65" ht="18" customHeight="1" x14ac:dyDescent="0.25"/>
    <row r="66" ht="18" customHeight="1" x14ac:dyDescent="0.25"/>
    <row r="67" ht="18" customHeight="1" x14ac:dyDescent="0.25"/>
    <row r="68" ht="18" customHeight="1" x14ac:dyDescent="0.25"/>
    <row r="69" ht="18" customHeight="1" x14ac:dyDescent="0.25"/>
    <row r="70" ht="18" customHeight="1" x14ac:dyDescent="0.25"/>
    <row r="71" ht="18" customHeight="1" x14ac:dyDescent="0.25"/>
    <row r="72" ht="18" customHeight="1" x14ac:dyDescent="0.25"/>
    <row r="73" ht="18" customHeight="1" x14ac:dyDescent="0.25"/>
    <row r="74" ht="18" customHeight="1" x14ac:dyDescent="0.25"/>
    <row r="75" ht="18" customHeight="1" x14ac:dyDescent="0.25"/>
    <row r="76" ht="18" customHeight="1" x14ac:dyDescent="0.25"/>
    <row r="77" ht="18" customHeight="1" x14ac:dyDescent="0.25"/>
    <row r="78" ht="18" customHeight="1" x14ac:dyDescent="0.25"/>
    <row r="79" ht="18" customHeight="1" x14ac:dyDescent="0.25"/>
    <row r="80" ht="18" customHeight="1" x14ac:dyDescent="0.25"/>
    <row r="81" ht="18" customHeight="1" x14ac:dyDescent="0.25"/>
    <row r="82" ht="18" customHeight="1" x14ac:dyDescent="0.25"/>
    <row r="83" ht="18" customHeight="1" x14ac:dyDescent="0.25"/>
    <row r="84" ht="18" customHeight="1" x14ac:dyDescent="0.25"/>
    <row r="85" ht="18" customHeight="1" x14ac:dyDescent="0.25"/>
    <row r="86" ht="18" customHeight="1" x14ac:dyDescent="0.25"/>
    <row r="87" ht="18" customHeight="1" x14ac:dyDescent="0.25"/>
    <row r="88" ht="18" customHeight="1" x14ac:dyDescent="0.25"/>
    <row r="89" ht="18" customHeight="1" x14ac:dyDescent="0.25"/>
    <row r="90" ht="18" customHeight="1" x14ac:dyDescent="0.25"/>
    <row r="91" ht="18" customHeight="1" x14ac:dyDescent="0.25"/>
    <row r="92" ht="18" customHeight="1" x14ac:dyDescent="0.25"/>
    <row r="93" ht="18" customHeight="1" x14ac:dyDescent="0.25"/>
    <row r="94" ht="18" customHeight="1" x14ac:dyDescent="0.25"/>
    <row r="95" ht="18" customHeight="1" x14ac:dyDescent="0.25"/>
    <row r="96" ht="18" customHeight="1" x14ac:dyDescent="0.25"/>
    <row r="97" ht="18" customHeight="1" x14ac:dyDescent="0.25"/>
    <row r="98" ht="18" customHeight="1" x14ac:dyDescent="0.25"/>
    <row r="99" ht="18" customHeight="1" x14ac:dyDescent="0.25"/>
    <row r="100" ht="18" customHeight="1" x14ac:dyDescent="0.25"/>
    <row r="101" ht="18" customHeight="1" x14ac:dyDescent="0.25"/>
    <row r="102" ht="18" customHeight="1" x14ac:dyDescent="0.25"/>
    <row r="103" ht="18" customHeight="1" x14ac:dyDescent="0.25"/>
    <row r="104" ht="18" customHeight="1" x14ac:dyDescent="0.25"/>
    <row r="105" ht="18" customHeight="1" x14ac:dyDescent="0.25"/>
    <row r="106" ht="18" customHeight="1" x14ac:dyDescent="0.25"/>
    <row r="107" ht="18" customHeight="1" x14ac:dyDescent="0.25"/>
    <row r="108" ht="18" customHeight="1" x14ac:dyDescent="0.25"/>
    <row r="109" ht="18" customHeight="1" x14ac:dyDescent="0.25"/>
    <row r="110" ht="18" customHeight="1" x14ac:dyDescent="0.25"/>
    <row r="111" ht="18" customHeight="1" x14ac:dyDescent="0.25"/>
    <row r="112" ht="18" customHeight="1" x14ac:dyDescent="0.25"/>
    <row r="113" ht="18" customHeight="1" x14ac:dyDescent="0.25"/>
    <row r="114" ht="18" customHeight="1" x14ac:dyDescent="0.25"/>
    <row r="115" ht="18" customHeight="1" x14ac:dyDescent="0.25"/>
    <row r="116" ht="18" customHeight="1" x14ac:dyDescent="0.25"/>
    <row r="117" ht="18" customHeight="1" x14ac:dyDescent="0.25"/>
    <row r="118" ht="18" customHeight="1" x14ac:dyDescent="0.25"/>
    <row r="119" ht="18" customHeight="1" x14ac:dyDescent="0.25"/>
    <row r="120" ht="18" customHeight="1" x14ac:dyDescent="0.25"/>
    <row r="121" ht="18" customHeight="1" x14ac:dyDescent="0.25"/>
    <row r="122" ht="18" customHeight="1" x14ac:dyDescent="0.25"/>
    <row r="123" ht="18" customHeight="1" x14ac:dyDescent="0.25"/>
    <row r="124" ht="18" customHeight="1" x14ac:dyDescent="0.25"/>
    <row r="125" ht="18" customHeight="1" x14ac:dyDescent="0.25"/>
    <row r="126" ht="18" customHeight="1" x14ac:dyDescent="0.25"/>
    <row r="127" ht="18" customHeight="1" x14ac:dyDescent="0.25"/>
    <row r="128" ht="18" customHeight="1" x14ac:dyDescent="0.25"/>
    <row r="129" ht="18" customHeight="1" x14ac:dyDescent="0.25"/>
    <row r="130" ht="18" customHeight="1" x14ac:dyDescent="0.25"/>
    <row r="131" ht="18" customHeight="1" x14ac:dyDescent="0.25"/>
    <row r="132" ht="18" customHeight="1" x14ac:dyDescent="0.25"/>
    <row r="133" ht="18" customHeight="1" x14ac:dyDescent="0.25"/>
    <row r="134" ht="18" customHeight="1" x14ac:dyDescent="0.25"/>
    <row r="135" ht="18" customHeight="1" x14ac:dyDescent="0.25"/>
    <row r="136" ht="18" customHeight="1" x14ac:dyDescent="0.25"/>
    <row r="137" ht="18" customHeight="1" x14ac:dyDescent="0.25"/>
    <row r="138" ht="18" customHeight="1" x14ac:dyDescent="0.25"/>
    <row r="139" ht="18" customHeight="1" x14ac:dyDescent="0.25"/>
    <row r="140" ht="18" customHeight="1" x14ac:dyDescent="0.25"/>
    <row r="141" ht="18" customHeight="1" x14ac:dyDescent="0.25"/>
    <row r="142" ht="18" customHeight="1" x14ac:dyDescent="0.25"/>
    <row r="143" ht="18" customHeight="1" x14ac:dyDescent="0.25"/>
    <row r="144" ht="18" customHeight="1" x14ac:dyDescent="0.25"/>
    <row r="145" ht="18" customHeight="1" x14ac:dyDescent="0.25"/>
    <row r="146" ht="18" customHeight="1" x14ac:dyDescent="0.25"/>
    <row r="147" ht="18" customHeight="1" x14ac:dyDescent="0.25"/>
    <row r="148" ht="18" customHeight="1" x14ac:dyDescent="0.25"/>
    <row r="149" ht="18" customHeight="1" x14ac:dyDescent="0.25"/>
    <row r="150" ht="18" customHeight="1" x14ac:dyDescent="0.25"/>
    <row r="151" ht="18" customHeight="1" x14ac:dyDescent="0.25"/>
    <row r="152" ht="18" customHeight="1" x14ac:dyDescent="0.25"/>
    <row r="153" ht="18" customHeight="1" x14ac:dyDescent="0.25"/>
    <row r="154" ht="18" customHeight="1" x14ac:dyDescent="0.25"/>
    <row r="155" ht="18" customHeight="1" x14ac:dyDescent="0.25"/>
    <row r="156" ht="18" customHeight="1" x14ac:dyDescent="0.25"/>
    <row r="157" ht="18" customHeight="1" x14ac:dyDescent="0.25"/>
    <row r="158" ht="18" customHeight="1" x14ac:dyDescent="0.25"/>
    <row r="159" ht="18" customHeight="1" x14ac:dyDescent="0.25"/>
    <row r="160" ht="18" customHeight="1" x14ac:dyDescent="0.25"/>
    <row r="161" ht="18" customHeight="1" x14ac:dyDescent="0.25"/>
    <row r="162" ht="18" customHeight="1" x14ac:dyDescent="0.25"/>
    <row r="163" ht="18" customHeight="1" x14ac:dyDescent="0.25"/>
    <row r="164" ht="18" customHeight="1" x14ac:dyDescent="0.25"/>
    <row r="165" ht="18" customHeight="1" x14ac:dyDescent="0.25"/>
    <row r="166" ht="18" customHeight="1" x14ac:dyDescent="0.25"/>
    <row r="167" ht="18" customHeight="1" x14ac:dyDescent="0.25"/>
    <row r="168" ht="18" customHeight="1" x14ac:dyDescent="0.25"/>
    <row r="169" ht="18" customHeight="1" x14ac:dyDescent="0.25"/>
    <row r="170" ht="18" customHeight="1" x14ac:dyDescent="0.25"/>
    <row r="171" ht="18" customHeight="1" x14ac:dyDescent="0.25"/>
    <row r="172" ht="18" customHeight="1" x14ac:dyDescent="0.25"/>
    <row r="173" ht="18" customHeight="1" x14ac:dyDescent="0.25"/>
    <row r="174" ht="18" customHeight="1" x14ac:dyDescent="0.25"/>
    <row r="175" ht="18" customHeight="1" x14ac:dyDescent="0.25"/>
    <row r="176" ht="18" customHeight="1" x14ac:dyDescent="0.25"/>
    <row r="177" ht="18" customHeight="1" x14ac:dyDescent="0.25"/>
    <row r="178" ht="18" customHeight="1" x14ac:dyDescent="0.25"/>
    <row r="179" ht="18" customHeight="1" x14ac:dyDescent="0.25"/>
    <row r="180" ht="18" customHeight="1" x14ac:dyDescent="0.25"/>
    <row r="181" ht="18" customHeight="1" x14ac:dyDescent="0.25"/>
    <row r="182" ht="18" customHeight="1" x14ac:dyDescent="0.25"/>
    <row r="183" ht="18" customHeight="1" x14ac:dyDescent="0.25"/>
    <row r="184" ht="18" customHeight="1" x14ac:dyDescent="0.25"/>
    <row r="185" ht="18" customHeight="1" x14ac:dyDescent="0.25"/>
    <row r="186" ht="18" customHeight="1" x14ac:dyDescent="0.25"/>
    <row r="187" ht="18" customHeight="1" x14ac:dyDescent="0.25"/>
    <row r="188" ht="18" customHeight="1" x14ac:dyDescent="0.25"/>
    <row r="189" ht="18" customHeight="1" x14ac:dyDescent="0.25"/>
    <row r="190" ht="18" customHeight="1" x14ac:dyDescent="0.25"/>
    <row r="191" ht="18" customHeight="1" x14ac:dyDescent="0.25"/>
    <row r="192" ht="18" customHeight="1" x14ac:dyDescent="0.25"/>
    <row r="193" ht="18" customHeight="1" x14ac:dyDescent="0.25"/>
    <row r="194" ht="18" customHeight="1" x14ac:dyDescent="0.25"/>
    <row r="195" ht="18" customHeight="1" x14ac:dyDescent="0.25"/>
  </sheetData>
  <sheetProtection algorithmName="SHA-512" hashValue="E3TmlWTBQtSxKgQTuQqgKUBItIFNJyYqAmAqICxFoCWLXoVAldZc/OxUczH92NfKRTaezjsMnru4C9eQoUwhxg==" saltValue="kOHzNcvM70CIct9uyvKOkQ==" spinCount="100000" sheet="1" selectLockedCells="1"/>
  <mergeCells count="24">
    <mergeCell ref="C5:H5"/>
    <mergeCell ref="L5:Q5"/>
    <mergeCell ref="C6:H6"/>
    <mergeCell ref="L6:Q6"/>
    <mergeCell ref="C7:D7"/>
    <mergeCell ref="G7:H7"/>
    <mergeCell ref="L7:M7"/>
    <mergeCell ref="P7:Q7"/>
    <mergeCell ref="J45:K45"/>
    <mergeCell ref="O45:Q45"/>
    <mergeCell ref="C8:D8"/>
    <mergeCell ref="G8:H8"/>
    <mergeCell ref="L8:M8"/>
    <mergeCell ref="P8:Q8"/>
    <mergeCell ref="J29:J30"/>
    <mergeCell ref="J35:K35"/>
    <mergeCell ref="L35:M35"/>
    <mergeCell ref="N35:O35"/>
    <mergeCell ref="P35:Q35"/>
    <mergeCell ref="J36:K36"/>
    <mergeCell ref="L36:M36"/>
    <mergeCell ref="N36:O36"/>
    <mergeCell ref="P36:Q36"/>
    <mergeCell ref="J44:K44"/>
  </mergeCells>
  <conditionalFormatting sqref="C12">
    <cfRule type="cellIs" dxfId="299" priority="24" operator="equal">
      <formula>"Nein"</formula>
    </cfRule>
    <cfRule type="cellIs" dxfId="298" priority="25" operator="equal">
      <formula>"Ja"</formula>
    </cfRule>
  </conditionalFormatting>
  <conditionalFormatting sqref="L40:M40">
    <cfRule type="cellIs" dxfId="297" priority="22" operator="lessThan">
      <formula>2.5</formula>
    </cfRule>
    <cfRule type="cellIs" dxfId="296" priority="23" operator="between">
      <formula>2.5</formula>
      <formula>5</formula>
    </cfRule>
  </conditionalFormatting>
  <conditionalFormatting sqref="B43">
    <cfRule type="cellIs" dxfId="295" priority="20" operator="notBetween">
      <formula>$F$24</formula>
      <formula>$H$24</formula>
    </cfRule>
    <cfRule type="cellIs" dxfId="294" priority="21" operator="between">
      <formula>$F$24</formula>
      <formula>$H$24</formula>
    </cfRule>
  </conditionalFormatting>
  <conditionalFormatting sqref="G43">
    <cfRule type="cellIs" dxfId="293" priority="18" operator="notBetween">
      <formula>$F$25</formula>
      <formula>$H$25</formula>
    </cfRule>
    <cfRule type="cellIs" dxfId="292" priority="19" operator="between">
      <formula>$F$25</formula>
      <formula>$H$25</formula>
    </cfRule>
  </conditionalFormatting>
  <conditionalFormatting sqref="B44">
    <cfRule type="cellIs" dxfId="291" priority="16" operator="notBetween">
      <formula>$F$28</formula>
      <formula>$H$28</formula>
    </cfRule>
    <cfRule type="cellIs" dxfId="290" priority="17" operator="between">
      <formula>$F$28</formula>
      <formula>$H$28</formula>
    </cfRule>
  </conditionalFormatting>
  <conditionalFormatting sqref="B45">
    <cfRule type="cellIs" dxfId="289" priority="14" operator="notBetween">
      <formula>$F$32</formula>
      <formula>$H$32</formula>
    </cfRule>
    <cfRule type="cellIs" dxfId="288" priority="15" operator="between">
      <formula>$F$32</formula>
      <formula>$H$32</formula>
    </cfRule>
  </conditionalFormatting>
  <conditionalFormatting sqref="G44">
    <cfRule type="cellIs" dxfId="287" priority="12" operator="notBetween">
      <formula>$F$29</formula>
      <formula>$H$29</formula>
    </cfRule>
    <cfRule type="cellIs" dxfId="286" priority="13" operator="between">
      <formula>$F$29</formula>
      <formula>$H$29</formula>
    </cfRule>
  </conditionalFormatting>
  <conditionalFormatting sqref="G45">
    <cfRule type="cellIs" dxfId="285" priority="10" operator="notBetween">
      <formula>$F$33</formula>
      <formula>$H$33</formula>
    </cfRule>
    <cfRule type="cellIs" dxfId="284" priority="11" operator="between">
      <formula>$F$33</formula>
      <formula>$H$33</formula>
    </cfRule>
  </conditionalFormatting>
  <conditionalFormatting sqref="J35:K35">
    <cfRule type="expression" dxfId="283" priority="8">
      <formula>$J$36="Status Δ1:  :-("</formula>
    </cfRule>
    <cfRule type="expression" dxfId="282" priority="9">
      <formula>$J$36="Status Δ1:  :-)"</formula>
    </cfRule>
  </conditionalFormatting>
  <conditionalFormatting sqref="L35:M35">
    <cfRule type="expression" dxfId="281" priority="4">
      <formula>$L$36="Status Δ2:  :-("</formula>
    </cfRule>
    <cfRule type="expression" dxfId="280" priority="7">
      <formula>$L$36="Status Δ2:  :-)"</formula>
    </cfRule>
  </conditionalFormatting>
  <conditionalFormatting sqref="N35:O35">
    <cfRule type="expression" dxfId="279" priority="3">
      <formula>$N$36="Status Δ3:  :-("</formula>
    </cfRule>
    <cfRule type="expression" dxfId="278" priority="6">
      <formula>$N$36="Status Δ3:  :-)"</formula>
    </cfRule>
  </conditionalFormatting>
  <conditionalFormatting sqref="P35:Q35">
    <cfRule type="expression" dxfId="277" priority="2">
      <formula>$P$36="Status Δ4:  :-("</formula>
    </cfRule>
    <cfRule type="expression" dxfId="276" priority="5">
      <formula>$P$36="Status Δ4:  :-)"</formula>
    </cfRule>
  </conditionalFormatting>
  <conditionalFormatting sqref="B43:F45 C12 J34:K34 M34:O34 Q34 L40:M40">
    <cfRule type="cellIs" dxfId="275" priority="1" operator="equal">
      <formula>""</formula>
    </cfRule>
  </conditionalFormatting>
  <dataValidations count="3">
    <dataValidation type="list" allowBlank="1" showInputMessage="1" showErrorMessage="1" sqref="C12">
      <formula1>$U$2:$U$3</formula1>
    </dataValidation>
    <dataValidation type="list" allowBlank="1" showInputMessage="1" showErrorMessage="1" sqref="C2">
      <formula1>$U$12:$U$23</formula1>
    </dataValidation>
    <dataValidation type="list" allowBlank="1" showInputMessage="1" showErrorMessage="1" sqref="L40:M40">
      <formula1>$U$26:$U$36</formula1>
    </dataValidation>
  </dataValidations>
  <pageMargins left="0.23622047244094491" right="0.23622047244094491" top="0.35433070866141736" bottom="0.15748031496062992" header="0.31496062992125984" footer="0.11811023622047245"/>
  <pageSetup paperSize="9" orientation="portrait" r:id="rId1"/>
  <headerFooter>
    <oddFooter>&amp;L&amp;9&amp;Y© Referenzzentrum Mammographie Münster</oddFooter>
  </headerFooter>
  <drawing r:id="rId2"/>
  <legacyDrawing r:id="rId3"/>
  <oleObjects>
    <mc:AlternateContent xmlns:mc="http://schemas.openxmlformats.org/markup-compatibility/2006">
      <mc:Choice Requires="x14">
        <oleObject progId="Equation.3" shapeId="14337" r:id="rId4">
          <objectPr defaultSize="0" autoPict="0" r:id="rId5">
            <anchor moveWithCells="1">
              <from>
                <xdr:col>0</xdr:col>
                <xdr:colOff>47625</xdr:colOff>
                <xdr:row>36</xdr:row>
                <xdr:rowOff>66675</xdr:rowOff>
              </from>
              <to>
                <xdr:col>1</xdr:col>
                <xdr:colOff>733425</xdr:colOff>
                <xdr:row>39</xdr:row>
                <xdr:rowOff>28575</xdr:rowOff>
              </to>
            </anchor>
          </objectPr>
        </oleObject>
      </mc:Choice>
      <mc:Fallback>
        <oleObject progId="Equation.3" shapeId="14337" r:id="rId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195"/>
  <sheetViews>
    <sheetView workbookViewId="0">
      <selection activeCell="C6" sqref="C6:H6"/>
    </sheetView>
  </sheetViews>
  <sheetFormatPr baseColWidth="10" defaultRowHeight="15" x14ac:dyDescent="0.25"/>
  <cols>
    <col min="1" max="8" width="12.28515625" customWidth="1"/>
    <col min="9" max="9" width="8.7109375" customWidth="1"/>
    <col min="10" max="20" width="12.28515625" customWidth="1"/>
    <col min="21" max="21" width="11.42578125" style="90"/>
  </cols>
  <sheetData>
    <row r="1" spans="1:21" ht="27" customHeight="1" x14ac:dyDescent="0.45">
      <c r="A1" s="4" t="s">
        <v>99</v>
      </c>
      <c r="B1" s="5"/>
      <c r="C1" s="6"/>
      <c r="D1" s="5"/>
      <c r="E1" s="5"/>
      <c r="F1" s="5"/>
      <c r="G1" s="5"/>
      <c r="H1" s="5"/>
      <c r="J1" s="4" t="s">
        <v>99</v>
      </c>
      <c r="K1" s="5"/>
      <c r="L1" s="6"/>
      <c r="M1" s="5"/>
      <c r="N1" s="5"/>
      <c r="O1" s="5"/>
      <c r="P1" s="5"/>
      <c r="Q1" s="5"/>
    </row>
    <row r="2" spans="1:21" ht="18" customHeight="1" x14ac:dyDescent="0.4">
      <c r="A2" s="7" t="s">
        <v>122</v>
      </c>
      <c r="B2" s="7" t="s">
        <v>121</v>
      </c>
      <c r="C2" s="8" t="s">
        <v>127</v>
      </c>
      <c r="D2" s="9" t="s">
        <v>123</v>
      </c>
      <c r="E2" s="111">
        <v>2015</v>
      </c>
      <c r="F2" s="5"/>
      <c r="G2" s="5"/>
      <c r="H2" s="5"/>
      <c r="J2" s="7" t="s">
        <v>125</v>
      </c>
      <c r="K2" s="7" t="s">
        <v>121</v>
      </c>
      <c r="L2" s="50" t="str">
        <f>C2</f>
        <v>Februar</v>
      </c>
      <c r="M2" s="9" t="s">
        <v>123</v>
      </c>
      <c r="N2" s="51">
        <f>E2</f>
        <v>2015</v>
      </c>
      <c r="O2" s="5"/>
      <c r="P2" s="5"/>
      <c r="Q2" s="5"/>
      <c r="U2" s="90" t="s">
        <v>18</v>
      </c>
    </row>
    <row r="3" spans="1:21" ht="17.100000000000001" customHeight="1" x14ac:dyDescent="0.25">
      <c r="A3" s="11"/>
      <c r="B3" s="11"/>
      <c r="C3" s="11"/>
      <c r="D3" s="11"/>
      <c r="E3" s="11"/>
      <c r="F3" s="11"/>
      <c r="G3" s="11"/>
      <c r="H3" s="11"/>
      <c r="J3" s="11"/>
      <c r="K3" s="11"/>
      <c r="L3" s="11"/>
      <c r="M3" s="11"/>
      <c r="N3" s="11"/>
      <c r="O3" s="11"/>
      <c r="P3" s="11"/>
      <c r="Q3" s="11"/>
      <c r="U3" s="90" t="s">
        <v>19</v>
      </c>
    </row>
    <row r="4" spans="1:21" ht="17.100000000000001" customHeight="1" x14ac:dyDescent="0.25">
      <c r="A4" s="12" t="s">
        <v>0</v>
      </c>
      <c r="B4" s="11"/>
      <c r="C4" s="13"/>
      <c r="D4" s="13"/>
      <c r="E4" s="14"/>
      <c r="F4" s="15"/>
      <c r="G4" s="14"/>
      <c r="H4" s="14"/>
      <c r="J4" s="12" t="s">
        <v>0</v>
      </c>
      <c r="K4" s="11"/>
      <c r="L4" s="13"/>
      <c r="M4" s="13"/>
      <c r="N4" s="14"/>
      <c r="O4" s="15"/>
      <c r="P4" s="14"/>
      <c r="Q4" s="14"/>
    </row>
    <row r="5" spans="1:21" ht="17.100000000000001" customHeight="1" x14ac:dyDescent="0.25">
      <c r="A5" s="11" t="s">
        <v>32</v>
      </c>
      <c r="B5" s="11"/>
      <c r="C5" s="133" t="str">
        <f>IF(BZW_monatlich_DR!C5="","",BZW_monatlich_DR!C5)</f>
        <v/>
      </c>
      <c r="D5" s="133"/>
      <c r="E5" s="133"/>
      <c r="F5" s="133"/>
      <c r="G5" s="133"/>
      <c r="H5" s="133"/>
      <c r="I5" s="38"/>
      <c r="J5" s="11" t="s">
        <v>32</v>
      </c>
      <c r="K5" s="11"/>
      <c r="L5" s="133" t="str">
        <f>IF(C5="","",C5)</f>
        <v/>
      </c>
      <c r="M5" s="133"/>
      <c r="N5" s="133"/>
      <c r="O5" s="133"/>
      <c r="P5" s="133"/>
      <c r="Q5" s="133"/>
      <c r="U5" s="106" t="s">
        <v>21</v>
      </c>
    </row>
    <row r="6" spans="1:21" ht="17.100000000000001" customHeight="1" x14ac:dyDescent="0.25">
      <c r="A6" s="11" t="s">
        <v>154</v>
      </c>
      <c r="B6" s="11"/>
      <c r="C6" s="134">
        <f>BZW_monatlich_DR!C6</f>
        <v>0</v>
      </c>
      <c r="D6" s="134"/>
      <c r="E6" s="134"/>
      <c r="F6" s="134"/>
      <c r="G6" s="134"/>
      <c r="H6" s="134"/>
      <c r="J6" s="11" t="s">
        <v>154</v>
      </c>
      <c r="K6" s="11"/>
      <c r="L6" s="133">
        <f>IF(C6="","",C6)</f>
        <v>0</v>
      </c>
      <c r="M6" s="133"/>
      <c r="N6" s="133"/>
      <c r="O6" s="133"/>
      <c r="P6" s="133"/>
      <c r="Q6" s="133"/>
      <c r="U6" s="106" t="s">
        <v>20</v>
      </c>
    </row>
    <row r="7" spans="1:21" ht="17.100000000000001" customHeight="1" x14ac:dyDescent="0.25">
      <c r="A7" s="11" t="s">
        <v>2</v>
      </c>
      <c r="B7" s="11"/>
      <c r="C7" s="134" t="str">
        <f>IF(BZW_monatlich_DR!C7="","",BZW_monatlich_DR!C7)</f>
        <v/>
      </c>
      <c r="D7" s="134"/>
      <c r="E7" s="14"/>
      <c r="F7" s="18" t="s">
        <v>3</v>
      </c>
      <c r="G7" s="134" t="str">
        <f>IF(BZW_monatlich_DR!G7="","",BZW_monatlich_DR!G7)</f>
        <v/>
      </c>
      <c r="H7" s="134"/>
      <c r="I7" s="38"/>
      <c r="J7" s="11" t="s">
        <v>2</v>
      </c>
      <c r="K7" s="11"/>
      <c r="L7" s="134" t="str">
        <f>IF(C7="","",C7)</f>
        <v/>
      </c>
      <c r="M7" s="134"/>
      <c r="N7" s="14"/>
      <c r="O7" s="18" t="s">
        <v>3</v>
      </c>
      <c r="P7" s="134" t="str">
        <f>IF(G7="","",G7)</f>
        <v/>
      </c>
      <c r="Q7" s="134"/>
      <c r="U7" s="106" t="s">
        <v>22</v>
      </c>
    </row>
    <row r="8" spans="1:21" ht="17.100000000000001" customHeight="1" x14ac:dyDescent="0.25">
      <c r="A8" s="11" t="s">
        <v>30</v>
      </c>
      <c r="B8" s="11"/>
      <c r="C8" s="134" t="str">
        <f>IF(BZW_monatlich_DR!C8="","",BZW_monatlich_DR!C8)</f>
        <v/>
      </c>
      <c r="D8" s="134"/>
      <c r="E8" s="14"/>
      <c r="F8" s="19" t="s">
        <v>31</v>
      </c>
      <c r="G8" s="134" t="str">
        <f>IF(BZW_monatlich_DR!G8="","",BZW_monatlich_DR!G8)</f>
        <v/>
      </c>
      <c r="H8" s="134"/>
      <c r="I8" s="38"/>
      <c r="J8" s="11" t="s">
        <v>30</v>
      </c>
      <c r="K8" s="11"/>
      <c r="L8" s="134" t="str">
        <f>IF(C8="","",C8)</f>
        <v/>
      </c>
      <c r="M8" s="134"/>
      <c r="N8" s="14"/>
      <c r="O8" s="19" t="s">
        <v>31</v>
      </c>
      <c r="P8" s="134" t="str">
        <f>IF(G8="","",G8)</f>
        <v/>
      </c>
      <c r="Q8" s="134"/>
      <c r="U8" s="106" t="s">
        <v>24</v>
      </c>
    </row>
    <row r="9" spans="1:21" ht="17.100000000000001" customHeight="1" x14ac:dyDescent="0.25">
      <c r="A9" s="11"/>
      <c r="B9" s="14"/>
      <c r="C9" s="14"/>
      <c r="D9" s="14"/>
      <c r="E9" s="11"/>
      <c r="F9" s="11"/>
      <c r="G9" s="11"/>
      <c r="H9" s="20"/>
      <c r="J9" s="11"/>
      <c r="K9" s="11"/>
      <c r="L9" s="11"/>
      <c r="M9" s="11"/>
      <c r="N9" s="11"/>
      <c r="O9" s="11"/>
      <c r="P9" s="11"/>
      <c r="Q9" s="11"/>
      <c r="U9" s="106" t="s">
        <v>23</v>
      </c>
    </row>
    <row r="10" spans="1:21" ht="17.100000000000001" customHeight="1" x14ac:dyDescent="0.25">
      <c r="A10" s="7" t="s">
        <v>35</v>
      </c>
      <c r="B10" s="11"/>
      <c r="C10" s="11"/>
      <c r="D10" s="11"/>
      <c r="E10" s="11"/>
      <c r="F10" s="11"/>
      <c r="G10" s="11"/>
      <c r="H10" s="11"/>
      <c r="J10" s="11"/>
      <c r="K10" s="11"/>
      <c r="L10" s="11"/>
      <c r="M10" s="11"/>
      <c r="N10" s="11"/>
      <c r="O10" s="11"/>
      <c r="P10" s="11"/>
      <c r="Q10" s="11"/>
      <c r="U10" s="106" t="s">
        <v>25</v>
      </c>
    </row>
    <row r="11" spans="1:21" ht="17.100000000000001" customHeight="1" x14ac:dyDescent="0.25">
      <c r="A11" s="11"/>
      <c r="B11" s="11"/>
      <c r="C11" s="11"/>
      <c r="D11" s="11"/>
      <c r="E11" s="11"/>
      <c r="F11" s="11"/>
      <c r="G11" s="11"/>
      <c r="H11" s="11"/>
      <c r="J11" s="7" t="s">
        <v>37</v>
      </c>
      <c r="K11" s="11"/>
      <c r="L11" s="11"/>
      <c r="M11" s="11"/>
      <c r="N11" s="11"/>
      <c r="O11" s="11"/>
      <c r="P11" s="11"/>
      <c r="Q11" s="11"/>
    </row>
    <row r="12" spans="1:21" ht="17.100000000000001" customHeight="1" x14ac:dyDescent="0.25">
      <c r="A12" s="11" t="s">
        <v>145</v>
      </c>
      <c r="B12" s="11"/>
      <c r="C12" s="109"/>
      <c r="D12" s="16"/>
      <c r="E12" s="11"/>
      <c r="F12" s="11"/>
      <c r="G12" s="11"/>
      <c r="H12" s="11"/>
      <c r="J12" s="11"/>
      <c r="K12" s="11"/>
      <c r="L12" s="11"/>
      <c r="M12" s="11"/>
      <c r="N12" s="11"/>
      <c r="O12" s="11"/>
      <c r="P12" s="11"/>
      <c r="Q12" s="11"/>
      <c r="U12" s="90" t="s">
        <v>124</v>
      </c>
    </row>
    <row r="13" spans="1:21" ht="17.100000000000001" customHeight="1" x14ac:dyDescent="0.25">
      <c r="A13" s="22" t="s">
        <v>142</v>
      </c>
      <c r="B13" s="11"/>
      <c r="C13" s="11"/>
      <c r="D13" s="11"/>
      <c r="E13" s="11"/>
      <c r="F13" s="11"/>
      <c r="G13" s="11"/>
      <c r="H13" s="11"/>
      <c r="J13" s="12" t="s">
        <v>144</v>
      </c>
      <c r="K13" s="11"/>
      <c r="L13" s="11"/>
      <c r="M13" s="11"/>
      <c r="N13" s="11"/>
      <c r="O13" s="12" t="s">
        <v>28</v>
      </c>
      <c r="P13" s="11"/>
      <c r="Q13" s="11"/>
      <c r="U13" s="90" t="s">
        <v>127</v>
      </c>
    </row>
    <row r="14" spans="1:21" ht="17.100000000000001" customHeight="1" x14ac:dyDescent="0.25">
      <c r="A14" s="11"/>
      <c r="B14" s="11"/>
      <c r="C14" s="11"/>
      <c r="D14" s="11"/>
      <c r="E14" s="11"/>
      <c r="F14" s="11"/>
      <c r="G14" s="11"/>
      <c r="H14" s="11"/>
      <c r="J14" s="23" t="s">
        <v>5</v>
      </c>
      <c r="K14" s="11"/>
      <c r="L14" s="120" t="str">
        <f>IF(BZW_monatlich_DR!L14="","",BZW_monatlich_DR!L14)</f>
        <v/>
      </c>
      <c r="M14" s="110"/>
      <c r="N14" s="11"/>
      <c r="O14" s="11" t="s">
        <v>61</v>
      </c>
      <c r="P14" s="11"/>
      <c r="Q14" s="11"/>
      <c r="U14" s="90" t="s">
        <v>128</v>
      </c>
    </row>
    <row r="15" spans="1:21" ht="17.100000000000001" customHeight="1" x14ac:dyDescent="0.25">
      <c r="A15" s="7" t="s">
        <v>34</v>
      </c>
      <c r="B15" s="11"/>
      <c r="C15" s="23"/>
      <c r="D15" s="14"/>
      <c r="E15" s="11"/>
      <c r="F15" s="11"/>
      <c r="G15" s="11"/>
      <c r="H15" s="11"/>
      <c r="J15" s="11" t="s">
        <v>9</v>
      </c>
      <c r="K15" s="11"/>
      <c r="L15" s="120" t="str">
        <f>IF(BZW_monatlich_DR!L15="","",BZW_monatlich_DR!L15)</f>
        <v/>
      </c>
      <c r="M15" s="110"/>
      <c r="N15" s="11"/>
      <c r="O15" s="37">
        <f>P15*0.85</f>
        <v>0</v>
      </c>
      <c r="P15" s="68">
        <f>BZW_monatlich_DR!P15</f>
        <v>0</v>
      </c>
      <c r="Q15" s="36">
        <f>P15*1.15</f>
        <v>0</v>
      </c>
      <c r="U15" s="90" t="s">
        <v>129</v>
      </c>
    </row>
    <row r="16" spans="1:21" ht="17.100000000000001" customHeight="1" x14ac:dyDescent="0.25">
      <c r="A16" s="11"/>
      <c r="B16" s="11"/>
      <c r="C16" s="11"/>
      <c r="D16" s="11"/>
      <c r="E16" s="11"/>
      <c r="F16" s="11"/>
      <c r="G16" s="11"/>
      <c r="H16" s="11"/>
      <c r="J16" s="23" t="s">
        <v>7</v>
      </c>
      <c r="K16" s="11"/>
      <c r="L16" s="120" t="str">
        <f>IF(BZW_monatlich_DR!L16="","",BZW_monatlich_DR!L16)</f>
        <v/>
      </c>
      <c r="M16" s="110"/>
      <c r="N16" s="11"/>
      <c r="O16" s="26" t="s">
        <v>103</v>
      </c>
      <c r="P16" s="26" t="s">
        <v>4</v>
      </c>
      <c r="Q16" s="26" t="s">
        <v>104</v>
      </c>
      <c r="U16" s="90" t="s">
        <v>86</v>
      </c>
    </row>
    <row r="17" spans="1:21" ht="18" customHeight="1" x14ac:dyDescent="0.25">
      <c r="A17" s="12" t="s">
        <v>146</v>
      </c>
      <c r="B17" s="11"/>
      <c r="C17" s="14"/>
      <c r="D17" s="14"/>
      <c r="E17" s="11"/>
      <c r="F17" s="11"/>
      <c r="G17" s="14"/>
      <c r="H17" s="14"/>
      <c r="I17" s="1"/>
      <c r="J17" s="11" t="s">
        <v>57</v>
      </c>
      <c r="K17" s="11"/>
      <c r="L17" s="120" t="str">
        <f>IF(BZW_monatlich_DR!L17="","",BZW_monatlich_DR!L17)</f>
        <v/>
      </c>
      <c r="M17" s="110"/>
      <c r="N17" s="11"/>
      <c r="O17" s="38" t="s">
        <v>62</v>
      </c>
      <c r="P17" s="38"/>
      <c r="Q17" s="38"/>
      <c r="U17" s="90" t="s">
        <v>130</v>
      </c>
    </row>
    <row r="18" spans="1:21" ht="18" customHeight="1" x14ac:dyDescent="0.25">
      <c r="A18" s="23" t="s">
        <v>5</v>
      </c>
      <c r="B18" s="11"/>
      <c r="C18" s="120" t="str">
        <f>IF(BZW_monatlich_DR!C18="","",BZW_monatlich_DR!C18)</f>
        <v/>
      </c>
      <c r="D18" s="103"/>
      <c r="E18" s="11"/>
      <c r="F18" s="14" t="s">
        <v>27</v>
      </c>
      <c r="G18" s="120" t="str">
        <f>IF(BZW_monatlich_DR!G18="","",BZW_monatlich_DR!G18)</f>
        <v/>
      </c>
      <c r="H18" s="103"/>
      <c r="J18" s="11" t="s">
        <v>8</v>
      </c>
      <c r="K18" s="11"/>
      <c r="L18" s="120" t="str">
        <f>IF(BZW_monatlich_DR!L18="","",BZW_monatlich_DR!L18)</f>
        <v/>
      </c>
      <c r="M18" s="110"/>
      <c r="N18" s="11"/>
      <c r="O18" s="37">
        <f>P18*0.85</f>
        <v>0</v>
      </c>
      <c r="P18" s="68">
        <f>BZW_monatlich_DR!P18</f>
        <v>0</v>
      </c>
      <c r="Q18" s="36">
        <f>P18*1.15</f>
        <v>0</v>
      </c>
      <c r="U18" s="90" t="s">
        <v>131</v>
      </c>
    </row>
    <row r="19" spans="1:21" ht="18" customHeight="1" x14ac:dyDescent="0.25">
      <c r="A19" s="11" t="s">
        <v>120</v>
      </c>
      <c r="B19" s="11"/>
      <c r="C19" s="119" t="str">
        <f>IF(BZW_monatlich_DR!C19="","",BZW_monatlich_DR!C19)</f>
        <v/>
      </c>
      <c r="D19" s="104"/>
      <c r="E19" s="11"/>
      <c r="F19" s="14" t="s">
        <v>119</v>
      </c>
      <c r="G19" s="120" t="str">
        <f>IF(BZW_monatlich_DR!G19="","",BZW_monatlich_DR!G19)</f>
        <v/>
      </c>
      <c r="H19" s="24"/>
      <c r="J19" s="14" t="s">
        <v>27</v>
      </c>
      <c r="K19" s="11"/>
      <c r="L19" s="120" t="str">
        <f>IF(BZW_monatlich_DR!L19="","",BZW_monatlich_DR!L19)</f>
        <v/>
      </c>
      <c r="M19" s="110"/>
      <c r="N19" s="11"/>
      <c r="O19" s="26" t="s">
        <v>103</v>
      </c>
      <c r="P19" s="26" t="s">
        <v>4</v>
      </c>
      <c r="Q19" s="26" t="s">
        <v>104</v>
      </c>
      <c r="U19" s="90" t="s">
        <v>132</v>
      </c>
    </row>
    <row r="20" spans="1:21" ht="18" customHeight="1" x14ac:dyDescent="0.25">
      <c r="A20" s="11" t="s">
        <v>9</v>
      </c>
      <c r="B20" s="11"/>
      <c r="C20" s="119" t="str">
        <f>IF(BZW_monatlich_DR!C20="","",BZW_monatlich_DR!C20)</f>
        <v/>
      </c>
      <c r="D20" s="104"/>
      <c r="E20" s="11"/>
      <c r="F20" s="11" t="s">
        <v>56</v>
      </c>
      <c r="G20" s="120" t="str">
        <f>IF(BZW_monatlich_DR!G20="","",BZW_monatlich_DR!G20)</f>
        <v/>
      </c>
      <c r="H20" s="24"/>
      <c r="J20" s="14" t="s">
        <v>106</v>
      </c>
      <c r="K20" s="11"/>
      <c r="L20" s="120" t="str">
        <f>IF(BZW_monatlich_DR!L20="","",BZW_monatlich_DR!L20)</f>
        <v/>
      </c>
      <c r="M20" s="110" t="str">
        <f>IF(BZW_monatlich_DR!M20="","",BZW_monatlich_DR!M20)</f>
        <v/>
      </c>
      <c r="N20" s="11"/>
      <c r="O20" s="38" t="s">
        <v>63</v>
      </c>
      <c r="P20" s="38"/>
      <c r="Q20" s="38"/>
      <c r="U20" s="90" t="s">
        <v>133</v>
      </c>
    </row>
    <row r="21" spans="1:21" ht="18" customHeight="1" x14ac:dyDescent="0.25">
      <c r="A21" s="22" t="s">
        <v>102</v>
      </c>
      <c r="B21" s="11"/>
      <c r="C21" s="11"/>
      <c r="D21" s="11"/>
      <c r="E21" s="11"/>
      <c r="F21" s="11"/>
      <c r="G21" s="11"/>
      <c r="H21" s="11"/>
      <c r="J21" s="11" t="s">
        <v>56</v>
      </c>
      <c r="K21" s="11"/>
      <c r="L21" s="120" t="str">
        <f>IF(BZW_monatlich_DR!L21="","",BZW_monatlich_DR!L21)</f>
        <v/>
      </c>
      <c r="M21" s="110"/>
      <c r="N21" s="11"/>
      <c r="O21" s="37">
        <f>P21*0.85</f>
        <v>0</v>
      </c>
      <c r="P21" s="68">
        <f>BZW_monatlich_DR!P21</f>
        <v>0</v>
      </c>
      <c r="Q21" s="36">
        <f>P21*1.15</f>
        <v>0</v>
      </c>
      <c r="U21" s="90" t="s">
        <v>134</v>
      </c>
    </row>
    <row r="22" spans="1:21" ht="18" customHeight="1" x14ac:dyDescent="0.25">
      <c r="A22" s="22"/>
      <c r="B22" s="11"/>
      <c r="C22" s="11"/>
      <c r="D22" s="11"/>
      <c r="E22" s="11"/>
      <c r="F22" s="11"/>
      <c r="G22" s="11"/>
      <c r="H22" s="11"/>
      <c r="J22" s="39" t="s">
        <v>143</v>
      </c>
      <c r="K22" s="11"/>
      <c r="L22" s="11"/>
      <c r="M22" s="11"/>
      <c r="N22" s="11"/>
      <c r="O22" s="26" t="s">
        <v>103</v>
      </c>
      <c r="P22" s="26" t="s">
        <v>4</v>
      </c>
      <c r="Q22" s="26" t="s">
        <v>104</v>
      </c>
      <c r="U22" s="90" t="s">
        <v>136</v>
      </c>
    </row>
    <row r="23" spans="1:21" ht="18" customHeight="1" x14ac:dyDescent="0.25">
      <c r="A23" s="12" t="s">
        <v>39</v>
      </c>
      <c r="B23" s="11"/>
      <c r="C23" s="11"/>
      <c r="D23" s="11"/>
      <c r="E23" s="11"/>
      <c r="F23" s="11"/>
      <c r="G23" s="11"/>
      <c r="H23" s="11"/>
      <c r="J23" s="11"/>
      <c r="K23" s="11"/>
      <c r="L23" s="11"/>
      <c r="M23" s="11"/>
      <c r="N23" s="11"/>
      <c r="O23" s="38" t="s">
        <v>80</v>
      </c>
      <c r="P23" s="38"/>
      <c r="Q23" s="38"/>
      <c r="U23" s="90" t="s">
        <v>135</v>
      </c>
    </row>
    <row r="24" spans="1:21" ht="18" customHeight="1" x14ac:dyDescent="0.25">
      <c r="A24" s="23" t="s">
        <v>7</v>
      </c>
      <c r="B24" s="124">
        <f>BZW_monatlich_DR!B24</f>
        <v>0</v>
      </c>
      <c r="C24" s="124" t="str">
        <f>BZW_monatlich_DR!C24</f>
        <v xml:space="preserve">Höhe: </v>
      </c>
      <c r="D24" s="11"/>
      <c r="E24" s="18" t="s">
        <v>57</v>
      </c>
      <c r="F24" s="37">
        <f>G24*0.85</f>
        <v>0</v>
      </c>
      <c r="G24" s="68">
        <f>BZW_monatlich_DR!G24</f>
        <v>0</v>
      </c>
      <c r="H24" s="36">
        <f>G24*1.15</f>
        <v>0</v>
      </c>
      <c r="J24" s="12" t="s">
        <v>59</v>
      </c>
      <c r="K24" s="11"/>
      <c r="L24" s="11"/>
      <c r="M24" s="11"/>
      <c r="N24" s="11"/>
      <c r="O24" s="37">
        <f>P24*0.85</f>
        <v>0</v>
      </c>
      <c r="P24" s="68">
        <f>BZW_monatlich_DR!P24</f>
        <v>0</v>
      </c>
      <c r="Q24" s="36">
        <f>P24*1.15</f>
        <v>0</v>
      </c>
    </row>
    <row r="25" spans="1:21" ht="18" customHeight="1" x14ac:dyDescent="0.35">
      <c r="A25" s="11" t="s">
        <v>8</v>
      </c>
      <c r="B25" s="125">
        <f>BZW_monatlich_DR!B25</f>
        <v>0</v>
      </c>
      <c r="C25" s="117"/>
      <c r="D25" s="11"/>
      <c r="E25" s="18" t="s">
        <v>58</v>
      </c>
      <c r="F25" s="37" t="e">
        <f>G25*0.85</f>
        <v>#VALUE!</v>
      </c>
      <c r="G25" s="68" t="str">
        <f>BZW_monatlich_DR!G25</f>
        <v/>
      </c>
      <c r="H25" s="36" t="e">
        <f>G25*1.15</f>
        <v>#VALUE!</v>
      </c>
      <c r="J25" s="11" t="s">
        <v>60</v>
      </c>
      <c r="K25" s="11"/>
      <c r="L25" s="11"/>
      <c r="M25" s="11"/>
      <c r="N25" s="11"/>
      <c r="O25" s="26" t="s">
        <v>103</v>
      </c>
      <c r="P25" s="26" t="s">
        <v>4</v>
      </c>
      <c r="Q25" s="26" t="s">
        <v>104</v>
      </c>
    </row>
    <row r="26" spans="1:21" ht="18" customHeight="1" x14ac:dyDescent="0.25">
      <c r="A26" s="11"/>
      <c r="B26" s="18"/>
      <c r="C26" s="18"/>
      <c r="D26" s="11"/>
      <c r="E26" s="18"/>
      <c r="F26" s="26" t="s">
        <v>103</v>
      </c>
      <c r="G26" s="26" t="s">
        <v>4</v>
      </c>
      <c r="H26" s="26" t="s">
        <v>104</v>
      </c>
      <c r="J26" s="11"/>
      <c r="K26" s="11"/>
      <c r="L26" s="11"/>
      <c r="M26" s="11"/>
      <c r="N26" s="11"/>
      <c r="O26" s="11"/>
      <c r="P26" s="11"/>
      <c r="Q26" s="11"/>
      <c r="U26" s="91">
        <v>5</v>
      </c>
    </row>
    <row r="27" spans="1:21" ht="18" customHeight="1" x14ac:dyDescent="0.25">
      <c r="A27" s="12" t="s">
        <v>40</v>
      </c>
      <c r="B27" s="18"/>
      <c r="C27" s="18"/>
      <c r="D27" s="11"/>
      <c r="E27" s="18"/>
      <c r="F27" s="11"/>
      <c r="G27" s="11"/>
      <c r="H27" s="11"/>
      <c r="J27" s="11"/>
      <c r="K27" s="11"/>
      <c r="L27" s="11"/>
      <c r="M27" s="11"/>
      <c r="N27" s="11"/>
      <c r="O27" s="11"/>
      <c r="P27" s="11"/>
      <c r="Q27" s="11"/>
      <c r="U27" s="91">
        <v>4.5</v>
      </c>
    </row>
    <row r="28" spans="1:21" ht="18" customHeight="1" x14ac:dyDescent="0.25">
      <c r="A28" s="23" t="s">
        <v>7</v>
      </c>
      <c r="B28" s="124">
        <f>BZW_monatlich_DR!B28</f>
        <v>0</v>
      </c>
      <c r="C28" s="124" t="str">
        <f>BZW_monatlich_DR!C28</f>
        <v xml:space="preserve">Höhe: </v>
      </c>
      <c r="D28" s="11"/>
      <c r="E28" s="18" t="s">
        <v>57</v>
      </c>
      <c r="F28" s="37">
        <f>G28*0.85</f>
        <v>0</v>
      </c>
      <c r="G28" s="68">
        <f>BZW_monatlich_DR!G28</f>
        <v>0</v>
      </c>
      <c r="H28" s="36">
        <f>G28*1.15</f>
        <v>0</v>
      </c>
      <c r="J28" s="12" t="s">
        <v>64</v>
      </c>
      <c r="K28" s="11"/>
      <c r="L28" s="11"/>
      <c r="M28" s="11"/>
      <c r="N28" s="11"/>
      <c r="O28" s="11"/>
      <c r="P28" s="40"/>
      <c r="Q28" s="41"/>
      <c r="U28" s="91">
        <v>4</v>
      </c>
    </row>
    <row r="29" spans="1:21" ht="18" customHeight="1" x14ac:dyDescent="0.25">
      <c r="A29" s="11" t="s">
        <v>8</v>
      </c>
      <c r="B29" s="125">
        <f>BZW_monatlich_DR!B29</f>
        <v>0</v>
      </c>
      <c r="C29" s="117"/>
      <c r="D29" s="11"/>
      <c r="E29" s="18" t="s">
        <v>58</v>
      </c>
      <c r="F29" s="37" t="e">
        <f>G29*0.85</f>
        <v>#VALUE!</v>
      </c>
      <c r="G29" s="68" t="str">
        <f>BZW_monatlich_DR!G29</f>
        <v/>
      </c>
      <c r="H29" s="36" t="e">
        <f>G29*1.15</f>
        <v>#VALUE!</v>
      </c>
      <c r="J29" s="139" t="s">
        <v>65</v>
      </c>
      <c r="K29" s="42" t="s">
        <v>66</v>
      </c>
      <c r="L29" s="42" t="s">
        <v>79</v>
      </c>
      <c r="M29" s="42" t="s">
        <v>78</v>
      </c>
      <c r="N29" s="42" t="s">
        <v>77</v>
      </c>
      <c r="O29" s="42" t="s">
        <v>76</v>
      </c>
      <c r="P29" s="42" t="s">
        <v>75</v>
      </c>
      <c r="Q29" s="42" t="s">
        <v>74</v>
      </c>
      <c r="U29" s="91">
        <v>3.5</v>
      </c>
    </row>
    <row r="30" spans="1:21" ht="18" customHeight="1" x14ac:dyDescent="0.25">
      <c r="A30" s="11"/>
      <c r="B30" s="18"/>
      <c r="C30" s="18"/>
      <c r="D30" s="11"/>
      <c r="E30" s="18"/>
      <c r="F30" s="26" t="s">
        <v>103</v>
      </c>
      <c r="G30" s="26" t="s">
        <v>4</v>
      </c>
      <c r="H30" s="26" t="s">
        <v>104</v>
      </c>
      <c r="J30" s="140"/>
      <c r="K30" s="42" t="s">
        <v>67</v>
      </c>
      <c r="L30" s="42" t="s">
        <v>68</v>
      </c>
      <c r="M30" s="42" t="s">
        <v>69</v>
      </c>
      <c r="N30" s="42" t="s">
        <v>70</v>
      </c>
      <c r="O30" s="42" t="s">
        <v>71</v>
      </c>
      <c r="P30" s="42" t="s">
        <v>72</v>
      </c>
      <c r="Q30" s="42" t="s">
        <v>73</v>
      </c>
      <c r="U30" s="91">
        <v>3</v>
      </c>
    </row>
    <row r="31" spans="1:21" ht="18" customHeight="1" x14ac:dyDescent="0.25">
      <c r="A31" s="12" t="s">
        <v>41</v>
      </c>
      <c r="B31" s="18"/>
      <c r="C31" s="18"/>
      <c r="D31" s="11"/>
      <c r="E31" s="18"/>
      <c r="F31" s="11"/>
      <c r="G31" s="11"/>
      <c r="H31" s="11"/>
      <c r="J31" s="11"/>
      <c r="K31" s="11"/>
      <c r="L31" s="11"/>
      <c r="M31" s="11"/>
      <c r="N31" s="11"/>
      <c r="O31" s="11"/>
      <c r="P31" s="11"/>
      <c r="Q31" s="11"/>
      <c r="U31" s="91">
        <v>2.5</v>
      </c>
    </row>
    <row r="32" spans="1:21" ht="18" customHeight="1" x14ac:dyDescent="0.25">
      <c r="A32" s="23" t="s">
        <v>7</v>
      </c>
      <c r="B32" s="124">
        <f>BZW_monatlich_DR!B32</f>
        <v>0</v>
      </c>
      <c r="C32" s="124" t="str">
        <f>BZW_monatlich_DR!C32</f>
        <v xml:space="preserve">Höhe: </v>
      </c>
      <c r="D32" s="11"/>
      <c r="E32" s="18" t="s">
        <v>57</v>
      </c>
      <c r="F32" s="37">
        <f>G32*0.85</f>
        <v>0</v>
      </c>
      <c r="G32" s="68">
        <f>BZW_monatlich_DR!G32</f>
        <v>0</v>
      </c>
      <c r="H32" s="36">
        <f>G32*1.15</f>
        <v>0</v>
      </c>
      <c r="J32" s="12" t="s">
        <v>42</v>
      </c>
      <c r="K32" s="11"/>
      <c r="L32" s="11"/>
      <c r="M32" s="11"/>
      <c r="N32" s="11"/>
      <c r="O32" s="11"/>
      <c r="P32" s="11"/>
      <c r="Q32" s="11"/>
      <c r="U32" s="91">
        <v>2</v>
      </c>
    </row>
    <row r="33" spans="1:21" ht="18" customHeight="1" x14ac:dyDescent="0.25">
      <c r="A33" s="11" t="s">
        <v>8</v>
      </c>
      <c r="B33" s="125">
        <f>BZW_monatlich_DR!B33</f>
        <v>0</v>
      </c>
      <c r="C33" s="117"/>
      <c r="D33" s="11"/>
      <c r="E33" s="18" t="s">
        <v>58</v>
      </c>
      <c r="F33" s="37" t="e">
        <f>G33*0.85</f>
        <v>#VALUE!</v>
      </c>
      <c r="G33" s="68" t="str">
        <f>BZW_monatlich_DR!G33</f>
        <v/>
      </c>
      <c r="H33" s="36" t="e">
        <f>G33*1.15</f>
        <v>#VALUE!</v>
      </c>
      <c r="J33" s="43" t="s">
        <v>113</v>
      </c>
      <c r="K33" s="44" t="s">
        <v>114</v>
      </c>
      <c r="L33" s="43" t="s">
        <v>114</v>
      </c>
      <c r="M33" s="44" t="s">
        <v>115</v>
      </c>
      <c r="N33" s="43" t="s">
        <v>116</v>
      </c>
      <c r="O33" s="44" t="s">
        <v>117</v>
      </c>
      <c r="P33" s="43" t="s">
        <v>117</v>
      </c>
      <c r="Q33" s="43" t="s">
        <v>118</v>
      </c>
      <c r="R33" s="1"/>
      <c r="U33" s="91">
        <v>1.5</v>
      </c>
    </row>
    <row r="34" spans="1:21" ht="18" customHeight="1" x14ac:dyDescent="0.25">
      <c r="A34" s="11"/>
      <c r="B34" s="11"/>
      <c r="C34" s="11"/>
      <c r="D34" s="11"/>
      <c r="E34" s="27"/>
      <c r="F34" s="26" t="s">
        <v>103</v>
      </c>
      <c r="G34" s="26" t="s">
        <v>4</v>
      </c>
      <c r="H34" s="26" t="s">
        <v>104</v>
      </c>
      <c r="I34" s="1"/>
      <c r="J34" s="92"/>
      <c r="K34" s="93"/>
      <c r="L34" s="94" t="str">
        <f>IF(K34="","",K34)</f>
        <v/>
      </c>
      <c r="M34" s="93"/>
      <c r="N34" s="95"/>
      <c r="O34" s="93"/>
      <c r="P34" s="94" t="str">
        <f>IF(O34="","",O34)</f>
        <v/>
      </c>
      <c r="Q34" s="92"/>
      <c r="R34" s="1"/>
      <c r="U34" s="91">
        <v>1</v>
      </c>
    </row>
    <row r="35" spans="1:21" ht="18" customHeight="1" x14ac:dyDescent="0.25">
      <c r="A35" s="11"/>
      <c r="B35" s="11"/>
      <c r="C35" s="11"/>
      <c r="D35" s="11"/>
      <c r="E35" s="11"/>
      <c r="F35" s="26"/>
      <c r="G35" s="26"/>
      <c r="H35" s="26"/>
      <c r="J35" s="155" t="str">
        <f>CONCATENATE("Δ1: ",J34-K34)</f>
        <v>Δ1: 0</v>
      </c>
      <c r="K35" s="156"/>
      <c r="L35" s="155" t="str">
        <f>CONCATENATE("Δ2: ",K34-M34)</f>
        <v>Δ2: 0</v>
      </c>
      <c r="M35" s="156"/>
      <c r="N35" s="155" t="str">
        <f>CONCATENATE("Δ3: ",N34-O34)</f>
        <v>Δ3: 0</v>
      </c>
      <c r="O35" s="156"/>
      <c r="P35" s="155" t="str">
        <f>CONCATENATE("Δ4: ",O34-Q34)</f>
        <v>Δ4: 0</v>
      </c>
      <c r="Q35" s="155"/>
      <c r="R35" s="1"/>
      <c r="U35" s="91">
        <v>0.5</v>
      </c>
    </row>
    <row r="36" spans="1:21" ht="18" customHeight="1" x14ac:dyDescent="0.25">
      <c r="A36" s="12" t="s">
        <v>59</v>
      </c>
      <c r="B36" s="11"/>
      <c r="C36" s="11"/>
      <c r="D36" s="11"/>
      <c r="E36" s="11"/>
      <c r="F36" s="26"/>
      <c r="G36" s="26"/>
      <c r="H36" s="26"/>
      <c r="J36" s="137" t="str">
        <f>CONCATENATE("Status Δ1:  ",IF(AND(J34="",K34=""),"",IF(P15&gt;0,IF(OR(J34-K34&lt;P15*0.85,J34-K34&gt;P15*1.15),"nicht O.K.","O.K."),IF(OR(J34-K34&gt;P15*0.85,J34-K34&lt;P15*1.15),"nicht O.K.","O.K."))))</f>
        <v xml:space="preserve">Status Δ1:  </v>
      </c>
      <c r="K36" s="138"/>
      <c r="L36" s="137" t="str">
        <f>CONCATENATE("Status Δ2:  ",IF(AND(K34="",M34=""),"",IF(P18&gt;0,IF(OR(K34-M34&lt;P18*0.85,K34-M34&gt;P18*1.15),"nicht O.K.","O.K."),IF(OR(K34-M34&gt;P18*0.85,K34-M34&lt;P18*1.15),"nicht O.K.","O.K."))))</f>
        <v xml:space="preserve">Status Δ2:  </v>
      </c>
      <c r="M36" s="138"/>
      <c r="N36" s="137" t="str">
        <f>CONCATENATE("Status Δ3:  ",IF(AND(N34="",O34=""),"",IF(P21&gt;0,IF(OR(N34-O34&lt;P21*0.85,N34-O34&gt;P21*1.15),"nicht O.K.","O.K."),IF(OR(N34-O34&gt;P21*0.85,N34-O34&lt;P21*1.15),"nicht O.K.","O.K."))))</f>
        <v xml:space="preserve">Status Δ3:  </v>
      </c>
      <c r="O36" s="138"/>
      <c r="P36" s="137" t="str">
        <f>CONCATENATE("Status Δ4:  ",IF(AND(O34="",Q34=""),"",IF(P24&gt;0,IF(OR(O34-Q34&lt;P24*0.85,O34-Q34&gt;P24*1.15),"nicht O.K.","O.K."),IF(OR(O34-Q34&gt;P24*0.85,O34-Q34&lt;P24*1.15),"nicht O.K.","O.K."))))</f>
        <v xml:space="preserve">Status Δ4:  </v>
      </c>
      <c r="Q36" s="137"/>
      <c r="R36" s="1"/>
      <c r="U36" s="91">
        <v>0</v>
      </c>
    </row>
    <row r="37" spans="1:21" ht="18" customHeight="1" x14ac:dyDescent="0.25">
      <c r="A37" s="11"/>
      <c r="B37" s="11"/>
      <c r="C37" s="28" t="s">
        <v>53</v>
      </c>
      <c r="D37" s="11"/>
      <c r="E37" s="11"/>
      <c r="F37" s="26"/>
      <c r="G37" s="26"/>
      <c r="H37" s="26"/>
      <c r="J37" s="38"/>
      <c r="K37" s="11"/>
      <c r="L37" s="11"/>
      <c r="M37" s="11"/>
      <c r="N37" s="11"/>
      <c r="O37" s="11"/>
      <c r="P37" s="11"/>
      <c r="Q37" s="11"/>
    </row>
    <row r="38" spans="1:21" ht="18" customHeight="1" x14ac:dyDescent="0.25">
      <c r="A38" s="11"/>
      <c r="B38" s="11"/>
      <c r="C38" s="28" t="s">
        <v>52</v>
      </c>
      <c r="D38" s="11"/>
      <c r="E38" s="11"/>
      <c r="F38" s="26"/>
      <c r="G38" s="26"/>
      <c r="H38" s="26"/>
      <c r="J38" s="7" t="s">
        <v>36</v>
      </c>
      <c r="K38" s="11"/>
      <c r="L38" s="11"/>
      <c r="M38" s="11"/>
      <c r="N38" s="11"/>
      <c r="O38" s="11"/>
      <c r="P38" s="11"/>
      <c r="Q38" s="11"/>
    </row>
    <row r="39" spans="1:21" ht="18" customHeight="1" x14ac:dyDescent="0.25">
      <c r="A39" s="11"/>
      <c r="B39" s="11"/>
      <c r="C39" s="28" t="s">
        <v>47</v>
      </c>
      <c r="D39" s="11"/>
      <c r="E39" s="11"/>
      <c r="F39" s="26"/>
      <c r="G39" s="26"/>
      <c r="H39" s="26"/>
      <c r="J39" s="11"/>
      <c r="K39" s="11"/>
      <c r="L39" s="11"/>
      <c r="M39" s="11"/>
      <c r="N39" s="11"/>
      <c r="O39" s="11"/>
      <c r="P39" s="11"/>
      <c r="Q39" s="11"/>
    </row>
    <row r="40" spans="1:21" ht="18" customHeight="1" x14ac:dyDescent="0.25">
      <c r="A40" s="11"/>
      <c r="B40" s="11"/>
      <c r="C40" s="11"/>
      <c r="D40" s="11"/>
      <c r="E40" s="11"/>
      <c r="F40" s="11"/>
      <c r="G40" s="11"/>
      <c r="H40" s="11"/>
      <c r="J40" s="11" t="s">
        <v>147</v>
      </c>
      <c r="K40" s="11"/>
      <c r="L40" s="107"/>
      <c r="M40" s="107"/>
      <c r="N40" s="11"/>
      <c r="O40" s="11"/>
      <c r="P40" s="11"/>
      <c r="Q40" s="11"/>
    </row>
    <row r="41" spans="1:21" ht="18" customHeight="1" x14ac:dyDescent="0.25">
      <c r="A41" s="12" t="s">
        <v>42</v>
      </c>
      <c r="B41" s="11"/>
      <c r="C41" s="11"/>
      <c r="D41" s="11"/>
      <c r="E41" s="11"/>
      <c r="F41" s="11"/>
      <c r="G41" s="11"/>
      <c r="H41" s="11"/>
      <c r="J41" s="47" t="s">
        <v>112</v>
      </c>
      <c r="K41" s="11"/>
      <c r="L41" s="122" t="s">
        <v>151</v>
      </c>
      <c r="M41" s="122" t="s">
        <v>152</v>
      </c>
      <c r="N41" s="11"/>
      <c r="O41" s="11"/>
      <c r="P41" s="11"/>
      <c r="Q41" s="11"/>
    </row>
    <row r="42" spans="1:21" ht="18" customHeight="1" x14ac:dyDescent="0.25">
      <c r="A42" s="29" t="s">
        <v>43</v>
      </c>
      <c r="B42" s="29" t="s">
        <v>14</v>
      </c>
      <c r="C42" s="29" t="s">
        <v>48</v>
      </c>
      <c r="D42" s="29" t="s">
        <v>49</v>
      </c>
      <c r="E42" s="29" t="s">
        <v>50</v>
      </c>
      <c r="F42" s="29" t="s">
        <v>51</v>
      </c>
      <c r="G42" s="29" t="s">
        <v>38</v>
      </c>
      <c r="H42" s="29" t="s">
        <v>15</v>
      </c>
      <c r="J42" s="11"/>
      <c r="K42" s="11"/>
      <c r="L42" s="11"/>
      <c r="M42" s="11"/>
      <c r="N42" s="11"/>
      <c r="O42" s="11"/>
      <c r="P42" s="11"/>
      <c r="Q42" s="11"/>
    </row>
    <row r="43" spans="1:21" ht="18" customHeight="1" x14ac:dyDescent="0.25">
      <c r="A43" s="30" t="s">
        <v>44</v>
      </c>
      <c r="B43" s="30"/>
      <c r="C43" s="30"/>
      <c r="D43" s="30"/>
      <c r="E43" s="30"/>
      <c r="F43" s="30"/>
      <c r="G43" s="32" t="str">
        <f>IF(C43&lt;&gt;"",ABS(C43-E43)/SQRT((D43^2+F43^2)/2),"")</f>
        <v/>
      </c>
      <c r="H43" s="34" t="str">
        <f>IF(AND(B43="",C43="",D43="",E43="",F43=""),"",IF(OR(B43&lt;$F$24,B43&gt;$H$24,G43&lt;$F$25,G43&gt;$H$25),"nicht O.K.","O.K."))</f>
        <v/>
      </c>
      <c r="J43" s="11"/>
      <c r="K43" s="11"/>
      <c r="L43" s="11"/>
      <c r="M43" s="11"/>
      <c r="N43" s="11"/>
      <c r="O43" s="11"/>
      <c r="P43" s="11"/>
      <c r="Q43" s="11"/>
    </row>
    <row r="44" spans="1:21" ht="18" customHeight="1" x14ac:dyDescent="0.25">
      <c r="A44" s="30" t="s">
        <v>45</v>
      </c>
      <c r="B44" s="30"/>
      <c r="C44" s="30"/>
      <c r="D44" s="30"/>
      <c r="E44" s="30"/>
      <c r="F44" s="30"/>
      <c r="G44" s="32" t="str">
        <f>IF(C44&lt;&gt;"",ABS(C44-E44)/SQRT((D44^2+F44^2)/2),"")</f>
        <v/>
      </c>
      <c r="H44" s="34" t="str">
        <f>IF(AND(B44="",C44="",D44="",E44="",F44=""),"",IF(OR(B44&lt;$F$28,B44&gt;$H$28,G44&lt;$F$29,G44&gt;$H$29),"nicht O.K.","O.K."))</f>
        <v/>
      </c>
      <c r="J44" s="157"/>
      <c r="K44" s="157"/>
      <c r="L44" s="11"/>
      <c r="M44" s="48"/>
      <c r="N44" s="11"/>
      <c r="O44" s="109"/>
      <c r="P44" s="109"/>
      <c r="Q44" s="109"/>
    </row>
    <row r="45" spans="1:21" ht="18" customHeight="1" x14ac:dyDescent="0.25">
      <c r="A45" s="31" t="s">
        <v>46</v>
      </c>
      <c r="B45" s="31"/>
      <c r="C45" s="31"/>
      <c r="D45" s="31"/>
      <c r="E45" s="31"/>
      <c r="F45" s="31"/>
      <c r="G45" s="33" t="str">
        <f>IF(C45&lt;&gt;"",ABS(C45-E45)/SQRT((D45^2+F45^2)/2),"")</f>
        <v/>
      </c>
      <c r="H45" s="35" t="str">
        <f>IF(AND(B45="",C45="",D45="",E45="",F45=""),"",IF(OR(B45&lt;$F$32,B45&gt;$H$32,G45&lt;$F$33,G45&gt;$H$33),"nicht O.K.","O.K."))</f>
        <v/>
      </c>
      <c r="J45" s="143" t="s">
        <v>149</v>
      </c>
      <c r="K45" s="143"/>
      <c r="L45" s="11"/>
      <c r="M45" s="116" t="s">
        <v>148</v>
      </c>
      <c r="N45" s="11"/>
      <c r="O45" s="143" t="s">
        <v>16</v>
      </c>
      <c r="P45" s="143"/>
      <c r="Q45" s="143"/>
    </row>
    <row r="46" spans="1:21" ht="18" customHeight="1" x14ac:dyDescent="0.25">
      <c r="A46" s="11"/>
      <c r="B46" s="11"/>
      <c r="C46" s="11"/>
      <c r="D46" s="11"/>
      <c r="E46" s="11"/>
      <c r="F46" s="11"/>
      <c r="G46" s="11"/>
      <c r="H46" s="11"/>
      <c r="J46" s="38"/>
      <c r="K46" s="38"/>
      <c r="L46" s="38"/>
      <c r="M46" s="38"/>
      <c r="N46" s="38"/>
      <c r="O46" s="38"/>
      <c r="P46" s="38"/>
      <c r="Q46" s="38"/>
    </row>
    <row r="47" spans="1:21" ht="18" customHeight="1" x14ac:dyDescent="0.25"/>
    <row r="48" spans="1:21" ht="18" customHeight="1" x14ac:dyDescent="0.25"/>
    <row r="49" ht="18" customHeight="1" x14ac:dyDescent="0.25"/>
    <row r="50" ht="18" customHeight="1" x14ac:dyDescent="0.25"/>
    <row r="51" ht="18" customHeight="1" x14ac:dyDescent="0.25"/>
    <row r="52" ht="18" customHeight="1" x14ac:dyDescent="0.25"/>
    <row r="53" ht="18" customHeight="1" x14ac:dyDescent="0.25"/>
    <row r="54" ht="18" customHeight="1" x14ac:dyDescent="0.25"/>
    <row r="55" ht="18" customHeight="1" x14ac:dyDescent="0.25"/>
    <row r="56" ht="18" customHeight="1" x14ac:dyDescent="0.25"/>
    <row r="57" ht="18" customHeight="1" x14ac:dyDescent="0.25"/>
    <row r="58" ht="18" customHeight="1" x14ac:dyDescent="0.25"/>
    <row r="59" ht="18" customHeight="1" x14ac:dyDescent="0.25"/>
    <row r="60" ht="18" customHeight="1" x14ac:dyDescent="0.25"/>
    <row r="61" ht="18" customHeight="1" x14ac:dyDescent="0.25"/>
    <row r="62" ht="18" customHeight="1" x14ac:dyDescent="0.25"/>
    <row r="63" ht="18" customHeight="1" x14ac:dyDescent="0.25"/>
    <row r="64" ht="18" customHeight="1" x14ac:dyDescent="0.25"/>
    <row r="65" ht="18" customHeight="1" x14ac:dyDescent="0.25"/>
    <row r="66" ht="18" customHeight="1" x14ac:dyDescent="0.25"/>
    <row r="67" ht="18" customHeight="1" x14ac:dyDescent="0.25"/>
    <row r="68" ht="18" customHeight="1" x14ac:dyDescent="0.25"/>
    <row r="69" ht="18" customHeight="1" x14ac:dyDescent="0.25"/>
    <row r="70" ht="18" customHeight="1" x14ac:dyDescent="0.25"/>
    <row r="71" ht="18" customHeight="1" x14ac:dyDescent="0.25"/>
    <row r="72" ht="18" customHeight="1" x14ac:dyDescent="0.25"/>
    <row r="73" ht="18" customHeight="1" x14ac:dyDescent="0.25"/>
    <row r="74" ht="18" customHeight="1" x14ac:dyDescent="0.25"/>
    <row r="75" ht="18" customHeight="1" x14ac:dyDescent="0.25"/>
    <row r="76" ht="18" customHeight="1" x14ac:dyDescent="0.25"/>
    <row r="77" ht="18" customHeight="1" x14ac:dyDescent="0.25"/>
    <row r="78" ht="18" customHeight="1" x14ac:dyDescent="0.25"/>
    <row r="79" ht="18" customHeight="1" x14ac:dyDescent="0.25"/>
    <row r="80" ht="18" customHeight="1" x14ac:dyDescent="0.25"/>
    <row r="81" ht="18" customHeight="1" x14ac:dyDescent="0.25"/>
    <row r="82" ht="18" customHeight="1" x14ac:dyDescent="0.25"/>
    <row r="83" ht="18" customHeight="1" x14ac:dyDescent="0.25"/>
    <row r="84" ht="18" customHeight="1" x14ac:dyDescent="0.25"/>
    <row r="85" ht="18" customHeight="1" x14ac:dyDescent="0.25"/>
    <row r="86" ht="18" customHeight="1" x14ac:dyDescent="0.25"/>
    <row r="87" ht="18" customHeight="1" x14ac:dyDescent="0.25"/>
    <row r="88" ht="18" customHeight="1" x14ac:dyDescent="0.25"/>
    <row r="89" ht="18" customHeight="1" x14ac:dyDescent="0.25"/>
    <row r="90" ht="18" customHeight="1" x14ac:dyDescent="0.25"/>
    <row r="91" ht="18" customHeight="1" x14ac:dyDescent="0.25"/>
    <row r="92" ht="18" customHeight="1" x14ac:dyDescent="0.25"/>
    <row r="93" ht="18" customHeight="1" x14ac:dyDescent="0.25"/>
    <row r="94" ht="18" customHeight="1" x14ac:dyDescent="0.25"/>
    <row r="95" ht="18" customHeight="1" x14ac:dyDescent="0.25"/>
    <row r="96" ht="18" customHeight="1" x14ac:dyDescent="0.25"/>
    <row r="97" ht="18" customHeight="1" x14ac:dyDescent="0.25"/>
    <row r="98" ht="18" customHeight="1" x14ac:dyDescent="0.25"/>
    <row r="99" ht="18" customHeight="1" x14ac:dyDescent="0.25"/>
    <row r="100" ht="18" customHeight="1" x14ac:dyDescent="0.25"/>
    <row r="101" ht="18" customHeight="1" x14ac:dyDescent="0.25"/>
    <row r="102" ht="18" customHeight="1" x14ac:dyDescent="0.25"/>
    <row r="103" ht="18" customHeight="1" x14ac:dyDescent="0.25"/>
    <row r="104" ht="18" customHeight="1" x14ac:dyDescent="0.25"/>
    <row r="105" ht="18" customHeight="1" x14ac:dyDescent="0.25"/>
    <row r="106" ht="18" customHeight="1" x14ac:dyDescent="0.25"/>
    <row r="107" ht="18" customHeight="1" x14ac:dyDescent="0.25"/>
    <row r="108" ht="18" customHeight="1" x14ac:dyDescent="0.25"/>
    <row r="109" ht="18" customHeight="1" x14ac:dyDescent="0.25"/>
    <row r="110" ht="18" customHeight="1" x14ac:dyDescent="0.25"/>
    <row r="111" ht="18" customHeight="1" x14ac:dyDescent="0.25"/>
    <row r="112" ht="18" customHeight="1" x14ac:dyDescent="0.25"/>
    <row r="113" ht="18" customHeight="1" x14ac:dyDescent="0.25"/>
    <row r="114" ht="18" customHeight="1" x14ac:dyDescent="0.25"/>
    <row r="115" ht="18" customHeight="1" x14ac:dyDescent="0.25"/>
    <row r="116" ht="18" customHeight="1" x14ac:dyDescent="0.25"/>
    <row r="117" ht="18" customHeight="1" x14ac:dyDescent="0.25"/>
    <row r="118" ht="18" customHeight="1" x14ac:dyDescent="0.25"/>
    <row r="119" ht="18" customHeight="1" x14ac:dyDescent="0.25"/>
    <row r="120" ht="18" customHeight="1" x14ac:dyDescent="0.25"/>
    <row r="121" ht="18" customHeight="1" x14ac:dyDescent="0.25"/>
    <row r="122" ht="18" customHeight="1" x14ac:dyDescent="0.25"/>
    <row r="123" ht="18" customHeight="1" x14ac:dyDescent="0.25"/>
    <row r="124" ht="18" customHeight="1" x14ac:dyDescent="0.25"/>
    <row r="125" ht="18" customHeight="1" x14ac:dyDescent="0.25"/>
    <row r="126" ht="18" customHeight="1" x14ac:dyDescent="0.25"/>
    <row r="127" ht="18" customHeight="1" x14ac:dyDescent="0.25"/>
    <row r="128" ht="18" customHeight="1" x14ac:dyDescent="0.25"/>
    <row r="129" ht="18" customHeight="1" x14ac:dyDescent="0.25"/>
    <row r="130" ht="18" customHeight="1" x14ac:dyDescent="0.25"/>
    <row r="131" ht="18" customHeight="1" x14ac:dyDescent="0.25"/>
    <row r="132" ht="18" customHeight="1" x14ac:dyDescent="0.25"/>
    <row r="133" ht="18" customHeight="1" x14ac:dyDescent="0.25"/>
    <row r="134" ht="18" customHeight="1" x14ac:dyDescent="0.25"/>
    <row r="135" ht="18" customHeight="1" x14ac:dyDescent="0.25"/>
    <row r="136" ht="18" customHeight="1" x14ac:dyDescent="0.25"/>
    <row r="137" ht="18" customHeight="1" x14ac:dyDescent="0.25"/>
    <row r="138" ht="18" customHeight="1" x14ac:dyDescent="0.25"/>
    <row r="139" ht="18" customHeight="1" x14ac:dyDescent="0.25"/>
    <row r="140" ht="18" customHeight="1" x14ac:dyDescent="0.25"/>
    <row r="141" ht="18" customHeight="1" x14ac:dyDescent="0.25"/>
    <row r="142" ht="18" customHeight="1" x14ac:dyDescent="0.25"/>
    <row r="143" ht="18" customHeight="1" x14ac:dyDescent="0.25"/>
    <row r="144" ht="18" customHeight="1" x14ac:dyDescent="0.25"/>
    <row r="145" ht="18" customHeight="1" x14ac:dyDescent="0.25"/>
    <row r="146" ht="18" customHeight="1" x14ac:dyDescent="0.25"/>
    <row r="147" ht="18" customHeight="1" x14ac:dyDescent="0.25"/>
    <row r="148" ht="18" customHeight="1" x14ac:dyDescent="0.25"/>
    <row r="149" ht="18" customHeight="1" x14ac:dyDescent="0.25"/>
    <row r="150" ht="18" customHeight="1" x14ac:dyDescent="0.25"/>
    <row r="151" ht="18" customHeight="1" x14ac:dyDescent="0.25"/>
    <row r="152" ht="18" customHeight="1" x14ac:dyDescent="0.25"/>
    <row r="153" ht="18" customHeight="1" x14ac:dyDescent="0.25"/>
    <row r="154" ht="18" customHeight="1" x14ac:dyDescent="0.25"/>
    <row r="155" ht="18" customHeight="1" x14ac:dyDescent="0.25"/>
    <row r="156" ht="18" customHeight="1" x14ac:dyDescent="0.25"/>
    <row r="157" ht="18" customHeight="1" x14ac:dyDescent="0.25"/>
    <row r="158" ht="18" customHeight="1" x14ac:dyDescent="0.25"/>
    <row r="159" ht="18" customHeight="1" x14ac:dyDescent="0.25"/>
    <row r="160" ht="18" customHeight="1" x14ac:dyDescent="0.25"/>
    <row r="161" ht="18" customHeight="1" x14ac:dyDescent="0.25"/>
    <row r="162" ht="18" customHeight="1" x14ac:dyDescent="0.25"/>
    <row r="163" ht="18" customHeight="1" x14ac:dyDescent="0.25"/>
    <row r="164" ht="18" customHeight="1" x14ac:dyDescent="0.25"/>
    <row r="165" ht="18" customHeight="1" x14ac:dyDescent="0.25"/>
    <row r="166" ht="18" customHeight="1" x14ac:dyDescent="0.25"/>
    <row r="167" ht="18" customHeight="1" x14ac:dyDescent="0.25"/>
    <row r="168" ht="18" customHeight="1" x14ac:dyDescent="0.25"/>
    <row r="169" ht="18" customHeight="1" x14ac:dyDescent="0.25"/>
    <row r="170" ht="18" customHeight="1" x14ac:dyDescent="0.25"/>
    <row r="171" ht="18" customHeight="1" x14ac:dyDescent="0.25"/>
    <row r="172" ht="18" customHeight="1" x14ac:dyDescent="0.25"/>
    <row r="173" ht="18" customHeight="1" x14ac:dyDescent="0.25"/>
    <row r="174" ht="18" customHeight="1" x14ac:dyDescent="0.25"/>
    <row r="175" ht="18" customHeight="1" x14ac:dyDescent="0.25"/>
    <row r="176" ht="18" customHeight="1" x14ac:dyDescent="0.25"/>
    <row r="177" ht="18" customHeight="1" x14ac:dyDescent="0.25"/>
    <row r="178" ht="18" customHeight="1" x14ac:dyDescent="0.25"/>
    <row r="179" ht="18" customHeight="1" x14ac:dyDescent="0.25"/>
    <row r="180" ht="18" customHeight="1" x14ac:dyDescent="0.25"/>
    <row r="181" ht="18" customHeight="1" x14ac:dyDescent="0.25"/>
    <row r="182" ht="18" customHeight="1" x14ac:dyDescent="0.25"/>
    <row r="183" ht="18" customHeight="1" x14ac:dyDescent="0.25"/>
    <row r="184" ht="18" customHeight="1" x14ac:dyDescent="0.25"/>
    <row r="185" ht="18" customHeight="1" x14ac:dyDescent="0.25"/>
    <row r="186" ht="18" customHeight="1" x14ac:dyDescent="0.25"/>
    <row r="187" ht="18" customHeight="1" x14ac:dyDescent="0.25"/>
    <row r="188" ht="18" customHeight="1" x14ac:dyDescent="0.25"/>
    <row r="189" ht="18" customHeight="1" x14ac:dyDescent="0.25"/>
    <row r="190" ht="18" customHeight="1" x14ac:dyDescent="0.25"/>
    <row r="191" ht="18" customHeight="1" x14ac:dyDescent="0.25"/>
    <row r="192" ht="18" customHeight="1" x14ac:dyDescent="0.25"/>
    <row r="193" ht="18" customHeight="1" x14ac:dyDescent="0.25"/>
    <row r="194" ht="18" customHeight="1" x14ac:dyDescent="0.25"/>
    <row r="195" ht="18" customHeight="1" x14ac:dyDescent="0.25"/>
  </sheetData>
  <sheetProtection algorithmName="SHA-512" hashValue="Qw8Emq5etvdJ9Vjyb8bC1ylxv/EXn80MmsQhYJeAk5amci8OLXQBWreY6QUmRbrF5/0OptblfpL36WufAjimGg==" saltValue="l4ZJnO36ENTJX72bLUR8QQ==" spinCount="100000" sheet="1" selectLockedCells="1"/>
  <mergeCells count="24">
    <mergeCell ref="J45:K45"/>
    <mergeCell ref="O45:Q45"/>
    <mergeCell ref="C8:D8"/>
    <mergeCell ref="G8:H8"/>
    <mergeCell ref="L8:M8"/>
    <mergeCell ref="P8:Q8"/>
    <mergeCell ref="J29:J30"/>
    <mergeCell ref="J35:K35"/>
    <mergeCell ref="L35:M35"/>
    <mergeCell ref="N35:O35"/>
    <mergeCell ref="P35:Q35"/>
    <mergeCell ref="J36:K36"/>
    <mergeCell ref="L36:M36"/>
    <mergeCell ref="N36:O36"/>
    <mergeCell ref="P36:Q36"/>
    <mergeCell ref="J44:K44"/>
    <mergeCell ref="C5:H5"/>
    <mergeCell ref="L5:Q5"/>
    <mergeCell ref="C6:H6"/>
    <mergeCell ref="L6:Q6"/>
    <mergeCell ref="C7:D7"/>
    <mergeCell ref="G7:H7"/>
    <mergeCell ref="L7:M7"/>
    <mergeCell ref="P7:Q7"/>
  </mergeCells>
  <conditionalFormatting sqref="C12">
    <cfRule type="cellIs" dxfId="274" priority="24" operator="equal">
      <formula>"Nein"</formula>
    </cfRule>
    <cfRule type="cellIs" dxfId="273" priority="25" operator="equal">
      <formula>"Ja"</formula>
    </cfRule>
  </conditionalFormatting>
  <conditionalFormatting sqref="L40:M40">
    <cfRule type="cellIs" dxfId="272" priority="22" operator="lessThan">
      <formula>2.5</formula>
    </cfRule>
    <cfRule type="cellIs" dxfId="271" priority="23" operator="between">
      <formula>2.5</formula>
      <formula>5</formula>
    </cfRule>
  </conditionalFormatting>
  <conditionalFormatting sqref="B43">
    <cfRule type="cellIs" dxfId="270" priority="20" operator="notBetween">
      <formula>$F$24</formula>
      <formula>$H$24</formula>
    </cfRule>
    <cfRule type="cellIs" dxfId="269" priority="21" operator="between">
      <formula>$F$24</formula>
      <formula>$H$24</formula>
    </cfRule>
  </conditionalFormatting>
  <conditionalFormatting sqref="G43">
    <cfRule type="cellIs" dxfId="268" priority="18" operator="notBetween">
      <formula>$F$25</formula>
      <formula>$H$25</formula>
    </cfRule>
    <cfRule type="cellIs" dxfId="267" priority="19" operator="between">
      <formula>$F$25</formula>
      <formula>$H$25</formula>
    </cfRule>
  </conditionalFormatting>
  <conditionalFormatting sqref="B44">
    <cfRule type="cellIs" dxfId="266" priority="16" operator="notBetween">
      <formula>$F$28</formula>
      <formula>$H$28</formula>
    </cfRule>
    <cfRule type="cellIs" dxfId="265" priority="17" operator="between">
      <formula>$F$28</formula>
      <formula>$H$28</formula>
    </cfRule>
  </conditionalFormatting>
  <conditionalFormatting sqref="B45">
    <cfRule type="cellIs" dxfId="264" priority="14" operator="notBetween">
      <formula>$F$32</formula>
      <formula>$H$32</formula>
    </cfRule>
    <cfRule type="cellIs" dxfId="263" priority="15" operator="between">
      <formula>$F$32</formula>
      <formula>$H$32</formula>
    </cfRule>
  </conditionalFormatting>
  <conditionalFormatting sqref="G44">
    <cfRule type="cellIs" dxfId="262" priority="12" operator="notBetween">
      <formula>$F$29</formula>
      <formula>$H$29</formula>
    </cfRule>
    <cfRule type="cellIs" dxfId="261" priority="13" operator="between">
      <formula>$F$29</formula>
      <formula>$H$29</formula>
    </cfRule>
  </conditionalFormatting>
  <conditionalFormatting sqref="G45">
    <cfRule type="cellIs" dxfId="260" priority="10" operator="notBetween">
      <formula>$F$33</formula>
      <formula>$H$33</formula>
    </cfRule>
    <cfRule type="cellIs" dxfId="259" priority="11" operator="between">
      <formula>$F$33</formula>
      <formula>$H$33</formula>
    </cfRule>
  </conditionalFormatting>
  <conditionalFormatting sqref="J35:K35">
    <cfRule type="expression" dxfId="258" priority="8">
      <formula>$J$36="Status Δ1:  :-("</formula>
    </cfRule>
    <cfRule type="expression" dxfId="257" priority="9">
      <formula>$J$36="Status Δ1:  :-)"</formula>
    </cfRule>
  </conditionalFormatting>
  <conditionalFormatting sqref="L35:M35">
    <cfRule type="expression" dxfId="256" priority="4">
      <formula>$L$36="Status Δ2:  :-("</formula>
    </cfRule>
    <cfRule type="expression" dxfId="255" priority="7">
      <formula>$L$36="Status Δ2:  :-)"</formula>
    </cfRule>
  </conditionalFormatting>
  <conditionalFormatting sqref="N35:O35">
    <cfRule type="expression" dxfId="254" priority="3">
      <formula>$N$36="Status Δ3:  :-("</formula>
    </cfRule>
    <cfRule type="expression" dxfId="253" priority="6">
      <formula>$N$36="Status Δ3:  :-)"</formula>
    </cfRule>
  </conditionalFormatting>
  <conditionalFormatting sqref="P35:Q35">
    <cfRule type="expression" dxfId="252" priority="2">
      <formula>$P$36="Status Δ4:  :-("</formula>
    </cfRule>
    <cfRule type="expression" dxfId="251" priority="5">
      <formula>$P$36="Status Δ4:  :-)"</formula>
    </cfRule>
  </conditionalFormatting>
  <conditionalFormatting sqref="B43:F45 C12 J34:K34 M34:O34 Q34 L40:M40">
    <cfRule type="cellIs" dxfId="250" priority="1" operator="equal">
      <formula>""</formula>
    </cfRule>
  </conditionalFormatting>
  <dataValidations count="3">
    <dataValidation type="list" allowBlank="1" showInputMessage="1" showErrorMessage="1" sqref="L40:M40">
      <formula1>$U$26:$U$36</formula1>
    </dataValidation>
    <dataValidation type="list" allowBlank="1" showInputMessage="1" showErrorMessage="1" sqref="C2">
      <formula1>$U$12:$U$23</formula1>
    </dataValidation>
    <dataValidation type="list" allowBlank="1" showInputMessage="1" showErrorMessage="1" sqref="C12">
      <formula1>$U$2:$U$3</formula1>
    </dataValidation>
  </dataValidations>
  <pageMargins left="0.23622047244094491" right="0.23622047244094491" top="0.35433070866141736" bottom="0.15748031496062992" header="0.31496062992125984" footer="0.11811023622047245"/>
  <pageSetup paperSize="9" orientation="portrait" r:id="rId1"/>
  <headerFooter>
    <oddFooter>&amp;L&amp;9&amp;Y© Referenzzentrum Mammographie Münster</oddFooter>
  </headerFooter>
  <drawing r:id="rId2"/>
  <legacyDrawing r:id="rId3"/>
  <oleObjects>
    <mc:AlternateContent xmlns:mc="http://schemas.openxmlformats.org/markup-compatibility/2006">
      <mc:Choice Requires="x14">
        <oleObject progId="Equation.3" shapeId="16385" r:id="rId4">
          <objectPr defaultSize="0" autoPict="0" r:id="rId5">
            <anchor moveWithCells="1">
              <from>
                <xdr:col>0</xdr:col>
                <xdr:colOff>47625</xdr:colOff>
                <xdr:row>36</xdr:row>
                <xdr:rowOff>66675</xdr:rowOff>
              </from>
              <to>
                <xdr:col>1</xdr:col>
                <xdr:colOff>733425</xdr:colOff>
                <xdr:row>39</xdr:row>
                <xdr:rowOff>28575</xdr:rowOff>
              </to>
            </anchor>
          </objectPr>
        </oleObject>
      </mc:Choice>
      <mc:Fallback>
        <oleObject progId="Equation.3" shapeId="16385" r:id="rId4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195"/>
  <sheetViews>
    <sheetView workbookViewId="0">
      <selection activeCell="C6" sqref="C6:H6"/>
    </sheetView>
  </sheetViews>
  <sheetFormatPr baseColWidth="10" defaultRowHeight="15" x14ac:dyDescent="0.25"/>
  <cols>
    <col min="1" max="8" width="12.28515625" customWidth="1"/>
    <col min="9" max="9" width="8.7109375" customWidth="1"/>
    <col min="10" max="20" width="12.28515625" customWidth="1"/>
    <col min="21" max="21" width="11.42578125" style="90"/>
  </cols>
  <sheetData>
    <row r="1" spans="1:21" ht="27" customHeight="1" x14ac:dyDescent="0.45">
      <c r="A1" s="4" t="s">
        <v>99</v>
      </c>
      <c r="B1" s="5"/>
      <c r="C1" s="6"/>
      <c r="D1" s="5"/>
      <c r="E1" s="5"/>
      <c r="F1" s="5"/>
      <c r="G1" s="5"/>
      <c r="H1" s="5"/>
      <c r="J1" s="4" t="s">
        <v>99</v>
      </c>
      <c r="K1" s="5"/>
      <c r="L1" s="6"/>
      <c r="M1" s="5"/>
      <c r="N1" s="5"/>
      <c r="O1" s="5"/>
      <c r="P1" s="5"/>
      <c r="Q1" s="5"/>
    </row>
    <row r="2" spans="1:21" ht="18" customHeight="1" x14ac:dyDescent="0.4">
      <c r="A2" s="7" t="s">
        <v>122</v>
      </c>
      <c r="B2" s="7" t="s">
        <v>121</v>
      </c>
      <c r="C2" s="8" t="s">
        <v>128</v>
      </c>
      <c r="D2" s="9" t="s">
        <v>123</v>
      </c>
      <c r="E2" s="111">
        <v>2015</v>
      </c>
      <c r="F2" s="5"/>
      <c r="G2" s="5"/>
      <c r="H2" s="5"/>
      <c r="J2" s="7" t="s">
        <v>125</v>
      </c>
      <c r="K2" s="7" t="s">
        <v>121</v>
      </c>
      <c r="L2" s="50" t="str">
        <f>C2</f>
        <v>März</v>
      </c>
      <c r="M2" s="9" t="s">
        <v>123</v>
      </c>
      <c r="N2" s="51">
        <f>E2</f>
        <v>2015</v>
      </c>
      <c r="O2" s="5"/>
      <c r="P2" s="5"/>
      <c r="Q2" s="5"/>
      <c r="U2" s="90" t="s">
        <v>18</v>
      </c>
    </row>
    <row r="3" spans="1:21" ht="17.100000000000001" customHeight="1" x14ac:dyDescent="0.25">
      <c r="A3" s="11"/>
      <c r="B3" s="11"/>
      <c r="C3" s="11"/>
      <c r="D3" s="11"/>
      <c r="E3" s="11"/>
      <c r="F3" s="11"/>
      <c r="G3" s="11"/>
      <c r="H3" s="11"/>
      <c r="J3" s="11"/>
      <c r="K3" s="11"/>
      <c r="L3" s="11"/>
      <c r="M3" s="11"/>
      <c r="N3" s="11"/>
      <c r="O3" s="11"/>
      <c r="P3" s="11"/>
      <c r="Q3" s="11"/>
      <c r="U3" s="90" t="s">
        <v>19</v>
      </c>
    </row>
    <row r="4" spans="1:21" ht="17.100000000000001" customHeight="1" x14ac:dyDescent="0.25">
      <c r="A4" s="12" t="s">
        <v>0</v>
      </c>
      <c r="B4" s="11"/>
      <c r="C4" s="13"/>
      <c r="D4" s="13"/>
      <c r="E4" s="14"/>
      <c r="F4" s="15"/>
      <c r="G4" s="14"/>
      <c r="H4" s="14"/>
      <c r="J4" s="12" t="s">
        <v>0</v>
      </c>
      <c r="K4" s="11"/>
      <c r="L4" s="13"/>
      <c r="M4" s="13"/>
      <c r="N4" s="14"/>
      <c r="O4" s="15"/>
      <c r="P4" s="14"/>
      <c r="Q4" s="14"/>
    </row>
    <row r="5" spans="1:21" ht="17.100000000000001" customHeight="1" x14ac:dyDescent="0.25">
      <c r="A5" s="11" t="s">
        <v>32</v>
      </c>
      <c r="B5" s="11"/>
      <c r="C5" s="133" t="str">
        <f>IF(BZW_monatlich_DR!C5="","",BZW_monatlich_DR!C5)</f>
        <v/>
      </c>
      <c r="D5" s="133"/>
      <c r="E5" s="133"/>
      <c r="F5" s="133"/>
      <c r="G5" s="133"/>
      <c r="H5" s="133"/>
      <c r="I5" s="38"/>
      <c r="J5" s="11" t="s">
        <v>32</v>
      </c>
      <c r="K5" s="11"/>
      <c r="L5" s="133" t="str">
        <f>IF(C5="","",C5)</f>
        <v/>
      </c>
      <c r="M5" s="133"/>
      <c r="N5" s="133"/>
      <c r="O5" s="133"/>
      <c r="P5" s="133"/>
      <c r="Q5" s="133"/>
      <c r="U5" s="106" t="s">
        <v>21</v>
      </c>
    </row>
    <row r="6" spans="1:21" ht="17.100000000000001" customHeight="1" x14ac:dyDescent="0.25">
      <c r="A6" s="11" t="s">
        <v>154</v>
      </c>
      <c r="B6" s="11"/>
      <c r="C6" s="134">
        <f>BZW_monatlich_DR!C6</f>
        <v>0</v>
      </c>
      <c r="D6" s="134"/>
      <c r="E6" s="134"/>
      <c r="F6" s="134"/>
      <c r="G6" s="134"/>
      <c r="H6" s="134"/>
      <c r="J6" s="11" t="s">
        <v>154</v>
      </c>
      <c r="K6" s="11"/>
      <c r="L6" s="133">
        <f>IF(C6="","",C6)</f>
        <v>0</v>
      </c>
      <c r="M6" s="133"/>
      <c r="N6" s="133"/>
      <c r="O6" s="133"/>
      <c r="P6" s="133"/>
      <c r="Q6" s="133"/>
      <c r="U6" s="106" t="s">
        <v>20</v>
      </c>
    </row>
    <row r="7" spans="1:21" ht="17.100000000000001" customHeight="1" x14ac:dyDescent="0.25">
      <c r="A7" s="11" t="s">
        <v>2</v>
      </c>
      <c r="B7" s="11"/>
      <c r="C7" s="134" t="str">
        <f>IF(BZW_monatlich_DR!C7="","",BZW_monatlich_DR!C7)</f>
        <v/>
      </c>
      <c r="D7" s="134"/>
      <c r="E7" s="14"/>
      <c r="F7" s="18" t="s">
        <v>3</v>
      </c>
      <c r="G7" s="134" t="str">
        <f>IF(BZW_monatlich_DR!G7="","",BZW_monatlich_DR!G7)</f>
        <v/>
      </c>
      <c r="H7" s="134"/>
      <c r="I7" s="38"/>
      <c r="J7" s="11" t="s">
        <v>2</v>
      </c>
      <c r="K7" s="11"/>
      <c r="L7" s="134" t="str">
        <f>IF(C7="","",C7)</f>
        <v/>
      </c>
      <c r="M7" s="134"/>
      <c r="N7" s="14"/>
      <c r="O7" s="18" t="s">
        <v>3</v>
      </c>
      <c r="P7" s="134" t="str">
        <f>IF(G7="","",G7)</f>
        <v/>
      </c>
      <c r="Q7" s="134"/>
      <c r="U7" s="106" t="s">
        <v>22</v>
      </c>
    </row>
    <row r="8" spans="1:21" ht="17.100000000000001" customHeight="1" x14ac:dyDescent="0.25">
      <c r="A8" s="11" t="s">
        <v>30</v>
      </c>
      <c r="B8" s="11"/>
      <c r="C8" s="134" t="str">
        <f>IF(BZW_monatlich_DR!C8="","",BZW_monatlich_DR!C8)</f>
        <v/>
      </c>
      <c r="D8" s="134"/>
      <c r="E8" s="14"/>
      <c r="F8" s="19" t="s">
        <v>31</v>
      </c>
      <c r="G8" s="134" t="str">
        <f>IF(BZW_monatlich_DR!G8="","",BZW_monatlich_DR!G8)</f>
        <v/>
      </c>
      <c r="H8" s="134"/>
      <c r="I8" s="38"/>
      <c r="J8" s="11" t="s">
        <v>30</v>
      </c>
      <c r="K8" s="11"/>
      <c r="L8" s="134" t="str">
        <f>IF(C8="","",C8)</f>
        <v/>
      </c>
      <c r="M8" s="134"/>
      <c r="N8" s="14"/>
      <c r="O8" s="19" t="s">
        <v>31</v>
      </c>
      <c r="P8" s="134" t="str">
        <f>IF(G8="","",G8)</f>
        <v/>
      </c>
      <c r="Q8" s="134"/>
      <c r="U8" s="106" t="s">
        <v>24</v>
      </c>
    </row>
    <row r="9" spans="1:21" ht="17.100000000000001" customHeight="1" x14ac:dyDescent="0.25">
      <c r="A9" s="11"/>
      <c r="B9" s="14"/>
      <c r="C9" s="14"/>
      <c r="D9" s="14"/>
      <c r="E9" s="11"/>
      <c r="F9" s="11"/>
      <c r="G9" s="11"/>
      <c r="H9" s="20"/>
      <c r="J9" s="11"/>
      <c r="K9" s="11"/>
      <c r="L9" s="11"/>
      <c r="M9" s="11"/>
      <c r="N9" s="11"/>
      <c r="O9" s="11"/>
      <c r="P9" s="11"/>
      <c r="Q9" s="11"/>
      <c r="U9" s="106" t="s">
        <v>23</v>
      </c>
    </row>
    <row r="10" spans="1:21" ht="17.100000000000001" customHeight="1" x14ac:dyDescent="0.25">
      <c r="A10" s="7" t="s">
        <v>35</v>
      </c>
      <c r="B10" s="11"/>
      <c r="C10" s="11"/>
      <c r="D10" s="11"/>
      <c r="E10" s="11"/>
      <c r="F10" s="11"/>
      <c r="G10" s="11"/>
      <c r="H10" s="11"/>
      <c r="J10" s="11"/>
      <c r="K10" s="11"/>
      <c r="L10" s="11"/>
      <c r="M10" s="11"/>
      <c r="N10" s="11"/>
      <c r="O10" s="11"/>
      <c r="P10" s="11"/>
      <c r="Q10" s="11"/>
      <c r="U10" s="106" t="s">
        <v>25</v>
      </c>
    </row>
    <row r="11" spans="1:21" ht="17.100000000000001" customHeight="1" x14ac:dyDescent="0.25">
      <c r="A11" s="11"/>
      <c r="B11" s="11"/>
      <c r="C11" s="11"/>
      <c r="D11" s="11"/>
      <c r="E11" s="11"/>
      <c r="F11" s="11"/>
      <c r="G11" s="11"/>
      <c r="H11" s="11"/>
      <c r="J11" s="7" t="s">
        <v>37</v>
      </c>
      <c r="K11" s="11"/>
      <c r="L11" s="11"/>
      <c r="M11" s="11"/>
      <c r="N11" s="11"/>
      <c r="O11" s="11"/>
      <c r="P11" s="11"/>
      <c r="Q11" s="11"/>
    </row>
    <row r="12" spans="1:21" ht="17.100000000000001" customHeight="1" x14ac:dyDescent="0.25">
      <c r="A12" s="11" t="s">
        <v>145</v>
      </c>
      <c r="B12" s="11"/>
      <c r="C12" s="109"/>
      <c r="D12" s="16"/>
      <c r="E12" s="11"/>
      <c r="F12" s="11"/>
      <c r="G12" s="11"/>
      <c r="H12" s="11"/>
      <c r="J12" s="11"/>
      <c r="K12" s="11"/>
      <c r="L12" s="11"/>
      <c r="M12" s="11"/>
      <c r="N12" s="11"/>
      <c r="O12" s="11"/>
      <c r="P12" s="11"/>
      <c r="Q12" s="11"/>
      <c r="U12" s="90" t="s">
        <v>124</v>
      </c>
    </row>
    <row r="13" spans="1:21" ht="17.100000000000001" customHeight="1" x14ac:dyDescent="0.25">
      <c r="A13" s="22" t="s">
        <v>142</v>
      </c>
      <c r="B13" s="11"/>
      <c r="C13" s="11"/>
      <c r="D13" s="11"/>
      <c r="E13" s="11"/>
      <c r="F13" s="11"/>
      <c r="G13" s="11"/>
      <c r="H13" s="11"/>
      <c r="J13" s="12" t="s">
        <v>144</v>
      </c>
      <c r="K13" s="11"/>
      <c r="L13" s="11"/>
      <c r="M13" s="11"/>
      <c r="N13" s="11"/>
      <c r="O13" s="12" t="s">
        <v>28</v>
      </c>
      <c r="P13" s="11"/>
      <c r="Q13" s="11"/>
      <c r="U13" s="90" t="s">
        <v>127</v>
      </c>
    </row>
    <row r="14" spans="1:21" ht="17.100000000000001" customHeight="1" x14ac:dyDescent="0.25">
      <c r="A14" s="11"/>
      <c r="B14" s="11"/>
      <c r="C14" s="11"/>
      <c r="D14" s="11"/>
      <c r="E14" s="11"/>
      <c r="F14" s="11"/>
      <c r="G14" s="11"/>
      <c r="H14" s="11"/>
      <c r="J14" s="23" t="s">
        <v>5</v>
      </c>
      <c r="K14" s="11"/>
      <c r="L14" s="120" t="str">
        <f>IF(BZW_monatlich_DR!L14="","",BZW_monatlich_DR!L14)</f>
        <v/>
      </c>
      <c r="M14" s="110"/>
      <c r="N14" s="11"/>
      <c r="O14" s="11" t="s">
        <v>61</v>
      </c>
      <c r="P14" s="11"/>
      <c r="Q14" s="11"/>
      <c r="U14" s="90" t="s">
        <v>128</v>
      </c>
    </row>
    <row r="15" spans="1:21" ht="17.100000000000001" customHeight="1" x14ac:dyDescent="0.25">
      <c r="A15" s="7" t="s">
        <v>34</v>
      </c>
      <c r="B15" s="11"/>
      <c r="C15" s="23"/>
      <c r="D15" s="14"/>
      <c r="E15" s="11"/>
      <c r="F15" s="11"/>
      <c r="G15" s="11"/>
      <c r="H15" s="11"/>
      <c r="J15" s="11" t="s">
        <v>9</v>
      </c>
      <c r="K15" s="11"/>
      <c r="L15" s="120" t="str">
        <f>IF(BZW_monatlich_DR!L15="","",BZW_monatlich_DR!L15)</f>
        <v/>
      </c>
      <c r="M15" s="110"/>
      <c r="N15" s="11"/>
      <c r="O15" s="37">
        <f>P15*0.85</f>
        <v>0</v>
      </c>
      <c r="P15" s="68">
        <f>BZW_monatlich_DR!P15</f>
        <v>0</v>
      </c>
      <c r="Q15" s="36">
        <f>P15*1.15</f>
        <v>0</v>
      </c>
      <c r="U15" s="90" t="s">
        <v>129</v>
      </c>
    </row>
    <row r="16" spans="1:21" ht="17.100000000000001" customHeight="1" x14ac:dyDescent="0.25">
      <c r="A16" s="11"/>
      <c r="B16" s="11"/>
      <c r="C16" s="11"/>
      <c r="D16" s="11"/>
      <c r="E16" s="11"/>
      <c r="F16" s="11"/>
      <c r="G16" s="11"/>
      <c r="H16" s="11"/>
      <c r="J16" s="23" t="s">
        <v>7</v>
      </c>
      <c r="K16" s="11"/>
      <c r="L16" s="120" t="str">
        <f>IF(BZW_monatlich_DR!L16="","",BZW_monatlich_DR!L16)</f>
        <v/>
      </c>
      <c r="M16" s="110"/>
      <c r="N16" s="11"/>
      <c r="O16" s="26" t="s">
        <v>103</v>
      </c>
      <c r="P16" s="26" t="s">
        <v>4</v>
      </c>
      <c r="Q16" s="26" t="s">
        <v>104</v>
      </c>
      <c r="U16" s="90" t="s">
        <v>86</v>
      </c>
    </row>
    <row r="17" spans="1:21" ht="18" customHeight="1" x14ac:dyDescent="0.25">
      <c r="A17" s="12" t="s">
        <v>146</v>
      </c>
      <c r="B17" s="11"/>
      <c r="C17" s="14"/>
      <c r="D17" s="14"/>
      <c r="E17" s="11"/>
      <c r="F17" s="11"/>
      <c r="G17" s="14"/>
      <c r="H17" s="14"/>
      <c r="I17" s="1"/>
      <c r="J17" s="11" t="s">
        <v>57</v>
      </c>
      <c r="K17" s="11"/>
      <c r="L17" s="120" t="str">
        <f>IF(BZW_monatlich_DR!L17="","",BZW_monatlich_DR!L17)</f>
        <v/>
      </c>
      <c r="M17" s="110"/>
      <c r="N17" s="11"/>
      <c r="O17" s="38" t="s">
        <v>62</v>
      </c>
      <c r="P17" s="38"/>
      <c r="Q17" s="38"/>
      <c r="U17" s="90" t="s">
        <v>130</v>
      </c>
    </row>
    <row r="18" spans="1:21" ht="18" customHeight="1" x14ac:dyDescent="0.25">
      <c r="A18" s="23" t="s">
        <v>5</v>
      </c>
      <c r="B18" s="11"/>
      <c r="C18" s="120" t="str">
        <f>IF(BZW_monatlich_DR!C18="","",BZW_monatlich_DR!C18)</f>
        <v/>
      </c>
      <c r="D18" s="103"/>
      <c r="E18" s="11"/>
      <c r="F18" s="14" t="s">
        <v>27</v>
      </c>
      <c r="G18" s="120" t="str">
        <f>IF(BZW_monatlich_DR!G18="","",BZW_monatlich_DR!G18)</f>
        <v/>
      </c>
      <c r="H18" s="103"/>
      <c r="J18" s="11" t="s">
        <v>8</v>
      </c>
      <c r="K18" s="11"/>
      <c r="L18" s="120" t="str">
        <f>IF(BZW_monatlich_DR!L18="","",BZW_monatlich_DR!L18)</f>
        <v/>
      </c>
      <c r="M18" s="110"/>
      <c r="N18" s="11"/>
      <c r="O18" s="37">
        <f>P18*0.85</f>
        <v>0</v>
      </c>
      <c r="P18" s="68">
        <f>BZW_monatlich_DR!P18</f>
        <v>0</v>
      </c>
      <c r="Q18" s="36">
        <f>P18*1.15</f>
        <v>0</v>
      </c>
      <c r="U18" s="90" t="s">
        <v>131</v>
      </c>
    </row>
    <row r="19" spans="1:21" ht="18" customHeight="1" x14ac:dyDescent="0.25">
      <c r="A19" s="11" t="s">
        <v>120</v>
      </c>
      <c r="B19" s="11"/>
      <c r="C19" s="119" t="str">
        <f>IF(BZW_monatlich_DR!C19="","",BZW_monatlich_DR!C19)</f>
        <v/>
      </c>
      <c r="D19" s="104"/>
      <c r="E19" s="11"/>
      <c r="F19" s="14" t="s">
        <v>119</v>
      </c>
      <c r="G19" s="120" t="str">
        <f>IF(BZW_monatlich_DR!G19="","",BZW_monatlich_DR!G19)</f>
        <v/>
      </c>
      <c r="H19" s="24"/>
      <c r="J19" s="14" t="s">
        <v>27</v>
      </c>
      <c r="K19" s="11"/>
      <c r="L19" s="120" t="str">
        <f>IF(BZW_monatlich_DR!L19="","",BZW_monatlich_DR!L19)</f>
        <v/>
      </c>
      <c r="M19" s="110"/>
      <c r="N19" s="11"/>
      <c r="O19" s="26" t="s">
        <v>103</v>
      </c>
      <c r="P19" s="26" t="s">
        <v>4</v>
      </c>
      <c r="Q19" s="26" t="s">
        <v>104</v>
      </c>
      <c r="U19" s="90" t="s">
        <v>132</v>
      </c>
    </row>
    <row r="20" spans="1:21" ht="18" customHeight="1" x14ac:dyDescent="0.25">
      <c r="A20" s="11" t="s">
        <v>9</v>
      </c>
      <c r="B20" s="11"/>
      <c r="C20" s="119" t="str">
        <f>IF(BZW_monatlich_DR!C20="","",BZW_monatlich_DR!C20)</f>
        <v/>
      </c>
      <c r="D20" s="104"/>
      <c r="E20" s="11"/>
      <c r="F20" s="11" t="s">
        <v>56</v>
      </c>
      <c r="G20" s="120" t="str">
        <f>IF(BZW_monatlich_DR!G20="","",BZW_monatlich_DR!G20)</f>
        <v/>
      </c>
      <c r="H20" s="24"/>
      <c r="J20" s="14" t="s">
        <v>106</v>
      </c>
      <c r="K20" s="11"/>
      <c r="L20" s="120" t="str">
        <f>IF(BZW_monatlich_DR!L20="","",BZW_monatlich_DR!L20)</f>
        <v/>
      </c>
      <c r="M20" s="110" t="str">
        <f>IF(BZW_monatlich_DR!M20="","",BZW_monatlich_DR!M20)</f>
        <v/>
      </c>
      <c r="N20" s="11"/>
      <c r="O20" s="38" t="s">
        <v>63</v>
      </c>
      <c r="P20" s="38"/>
      <c r="Q20" s="38"/>
      <c r="U20" s="90" t="s">
        <v>133</v>
      </c>
    </row>
    <row r="21" spans="1:21" ht="18" customHeight="1" x14ac:dyDescent="0.25">
      <c r="A21" s="22" t="s">
        <v>102</v>
      </c>
      <c r="B21" s="11"/>
      <c r="C21" s="11"/>
      <c r="D21" s="11"/>
      <c r="E21" s="11"/>
      <c r="F21" s="11"/>
      <c r="G21" s="11"/>
      <c r="H21" s="11"/>
      <c r="J21" s="11" t="s">
        <v>56</v>
      </c>
      <c r="K21" s="11"/>
      <c r="L21" s="120" t="str">
        <f>IF(BZW_monatlich_DR!L21="","",BZW_monatlich_DR!L21)</f>
        <v/>
      </c>
      <c r="M21" s="110"/>
      <c r="N21" s="11"/>
      <c r="O21" s="37">
        <f>P21*0.85</f>
        <v>0</v>
      </c>
      <c r="P21" s="68">
        <f>BZW_monatlich_DR!P21</f>
        <v>0</v>
      </c>
      <c r="Q21" s="36">
        <f>P21*1.15</f>
        <v>0</v>
      </c>
      <c r="U21" s="90" t="s">
        <v>134</v>
      </c>
    </row>
    <row r="22" spans="1:21" ht="18" customHeight="1" x14ac:dyDescent="0.25">
      <c r="A22" s="22"/>
      <c r="B22" s="11"/>
      <c r="C22" s="11"/>
      <c r="D22" s="11"/>
      <c r="E22" s="11"/>
      <c r="F22" s="11"/>
      <c r="G22" s="11"/>
      <c r="H22" s="11"/>
      <c r="J22" s="39" t="s">
        <v>143</v>
      </c>
      <c r="K22" s="11"/>
      <c r="L22" s="11"/>
      <c r="M22" s="11"/>
      <c r="N22" s="11"/>
      <c r="O22" s="26" t="s">
        <v>103</v>
      </c>
      <c r="P22" s="26" t="s">
        <v>4</v>
      </c>
      <c r="Q22" s="26" t="s">
        <v>104</v>
      </c>
      <c r="U22" s="90" t="s">
        <v>136</v>
      </c>
    </row>
    <row r="23" spans="1:21" ht="18" customHeight="1" x14ac:dyDescent="0.25">
      <c r="A23" s="12" t="s">
        <v>39</v>
      </c>
      <c r="B23" s="11"/>
      <c r="C23" s="11"/>
      <c r="D23" s="11"/>
      <c r="E23" s="11"/>
      <c r="F23" s="11"/>
      <c r="G23" s="11"/>
      <c r="H23" s="11"/>
      <c r="J23" s="11"/>
      <c r="K23" s="11"/>
      <c r="L23" s="11"/>
      <c r="M23" s="11"/>
      <c r="N23" s="11"/>
      <c r="O23" s="38" t="s">
        <v>80</v>
      </c>
      <c r="P23" s="38"/>
      <c r="Q23" s="38"/>
      <c r="U23" s="90" t="s">
        <v>135</v>
      </c>
    </row>
    <row r="24" spans="1:21" ht="18" customHeight="1" x14ac:dyDescent="0.25">
      <c r="A24" s="23" t="s">
        <v>7</v>
      </c>
      <c r="B24" s="124">
        <f>BZW_monatlich_DR!B24</f>
        <v>0</v>
      </c>
      <c r="C24" s="124" t="str">
        <f>BZW_monatlich_DR!C24</f>
        <v xml:space="preserve">Höhe: </v>
      </c>
      <c r="D24" s="11"/>
      <c r="E24" s="18" t="s">
        <v>57</v>
      </c>
      <c r="F24" s="37">
        <f>G24*0.85</f>
        <v>0</v>
      </c>
      <c r="G24" s="68">
        <f>BZW_monatlich_DR!G24</f>
        <v>0</v>
      </c>
      <c r="H24" s="36">
        <f>G24*1.15</f>
        <v>0</v>
      </c>
      <c r="J24" s="12" t="s">
        <v>59</v>
      </c>
      <c r="K24" s="11"/>
      <c r="L24" s="11"/>
      <c r="M24" s="11"/>
      <c r="N24" s="11"/>
      <c r="O24" s="37">
        <f>P24*0.85</f>
        <v>0</v>
      </c>
      <c r="P24" s="68">
        <f>BZW_monatlich_DR!P24</f>
        <v>0</v>
      </c>
      <c r="Q24" s="36">
        <f>P24*1.15</f>
        <v>0</v>
      </c>
    </row>
    <row r="25" spans="1:21" ht="18" customHeight="1" x14ac:dyDescent="0.35">
      <c r="A25" s="11" t="s">
        <v>8</v>
      </c>
      <c r="B25" s="125">
        <f>BZW_monatlich_DR!B25</f>
        <v>0</v>
      </c>
      <c r="C25" s="117"/>
      <c r="D25" s="11"/>
      <c r="E25" s="18" t="s">
        <v>58</v>
      </c>
      <c r="F25" s="37" t="e">
        <f>G25*0.85</f>
        <v>#VALUE!</v>
      </c>
      <c r="G25" s="68" t="str">
        <f>BZW_monatlich_DR!G25</f>
        <v/>
      </c>
      <c r="H25" s="36" t="e">
        <f>G25*1.15</f>
        <v>#VALUE!</v>
      </c>
      <c r="J25" s="11" t="s">
        <v>60</v>
      </c>
      <c r="K25" s="11"/>
      <c r="L25" s="11"/>
      <c r="M25" s="11"/>
      <c r="N25" s="11"/>
      <c r="O25" s="26" t="s">
        <v>103</v>
      </c>
      <c r="P25" s="26" t="s">
        <v>4</v>
      </c>
      <c r="Q25" s="26" t="s">
        <v>104</v>
      </c>
    </row>
    <row r="26" spans="1:21" ht="18" customHeight="1" x14ac:dyDescent="0.25">
      <c r="A26" s="11"/>
      <c r="B26" s="18"/>
      <c r="C26" s="18"/>
      <c r="D26" s="11"/>
      <c r="E26" s="18"/>
      <c r="F26" s="26" t="s">
        <v>103</v>
      </c>
      <c r="G26" s="26" t="s">
        <v>4</v>
      </c>
      <c r="H26" s="26" t="s">
        <v>104</v>
      </c>
      <c r="J26" s="11"/>
      <c r="K26" s="11"/>
      <c r="L26" s="11"/>
      <c r="M26" s="11"/>
      <c r="N26" s="11"/>
      <c r="O26" s="11"/>
      <c r="P26" s="11"/>
      <c r="Q26" s="11"/>
      <c r="U26" s="91">
        <v>5</v>
      </c>
    </row>
    <row r="27" spans="1:21" ht="18" customHeight="1" x14ac:dyDescent="0.25">
      <c r="A27" s="12" t="s">
        <v>40</v>
      </c>
      <c r="B27" s="18"/>
      <c r="C27" s="18"/>
      <c r="D27" s="11"/>
      <c r="E27" s="18"/>
      <c r="F27" s="11"/>
      <c r="G27" s="11"/>
      <c r="H27" s="11"/>
      <c r="J27" s="11"/>
      <c r="K27" s="11"/>
      <c r="L27" s="11"/>
      <c r="M27" s="11"/>
      <c r="N27" s="11"/>
      <c r="O27" s="11"/>
      <c r="P27" s="11"/>
      <c r="Q27" s="11"/>
      <c r="U27" s="91">
        <v>4.5</v>
      </c>
    </row>
    <row r="28" spans="1:21" ht="18" customHeight="1" x14ac:dyDescent="0.25">
      <c r="A28" s="23" t="s">
        <v>7</v>
      </c>
      <c r="B28" s="124">
        <f>BZW_monatlich_DR!B28</f>
        <v>0</v>
      </c>
      <c r="C28" s="124" t="str">
        <f>BZW_monatlich_DR!C28</f>
        <v xml:space="preserve">Höhe: </v>
      </c>
      <c r="D28" s="11"/>
      <c r="E28" s="18" t="s">
        <v>57</v>
      </c>
      <c r="F28" s="37">
        <f>G28*0.85</f>
        <v>0</v>
      </c>
      <c r="G28" s="68">
        <f>BZW_monatlich_DR!G28</f>
        <v>0</v>
      </c>
      <c r="H28" s="36">
        <f>G28*1.15</f>
        <v>0</v>
      </c>
      <c r="J28" s="12" t="s">
        <v>64</v>
      </c>
      <c r="K28" s="11"/>
      <c r="L28" s="11"/>
      <c r="M28" s="11"/>
      <c r="N28" s="11"/>
      <c r="O28" s="11"/>
      <c r="P28" s="40"/>
      <c r="Q28" s="41"/>
      <c r="U28" s="91">
        <v>4</v>
      </c>
    </row>
    <row r="29" spans="1:21" ht="18" customHeight="1" x14ac:dyDescent="0.25">
      <c r="A29" s="11" t="s">
        <v>8</v>
      </c>
      <c r="B29" s="125">
        <f>BZW_monatlich_DR!B29</f>
        <v>0</v>
      </c>
      <c r="C29" s="117"/>
      <c r="D29" s="11"/>
      <c r="E29" s="18" t="s">
        <v>58</v>
      </c>
      <c r="F29" s="37" t="e">
        <f>G29*0.85</f>
        <v>#VALUE!</v>
      </c>
      <c r="G29" s="68" t="str">
        <f>BZW_monatlich_DR!G29</f>
        <v/>
      </c>
      <c r="H29" s="36" t="e">
        <f>G29*1.15</f>
        <v>#VALUE!</v>
      </c>
      <c r="J29" s="139" t="s">
        <v>65</v>
      </c>
      <c r="K29" s="42" t="s">
        <v>66</v>
      </c>
      <c r="L29" s="42" t="s">
        <v>79</v>
      </c>
      <c r="M29" s="42" t="s">
        <v>78</v>
      </c>
      <c r="N29" s="42" t="s">
        <v>77</v>
      </c>
      <c r="O29" s="42" t="s">
        <v>76</v>
      </c>
      <c r="P29" s="42" t="s">
        <v>75</v>
      </c>
      <c r="Q29" s="42" t="s">
        <v>74</v>
      </c>
      <c r="U29" s="91">
        <v>3.5</v>
      </c>
    </row>
    <row r="30" spans="1:21" ht="18" customHeight="1" x14ac:dyDescent="0.25">
      <c r="A30" s="11"/>
      <c r="B30" s="18"/>
      <c r="C30" s="18"/>
      <c r="D30" s="11"/>
      <c r="E30" s="18"/>
      <c r="F30" s="26" t="s">
        <v>103</v>
      </c>
      <c r="G30" s="26" t="s">
        <v>4</v>
      </c>
      <c r="H30" s="26" t="s">
        <v>104</v>
      </c>
      <c r="J30" s="140"/>
      <c r="K30" s="42" t="s">
        <v>67</v>
      </c>
      <c r="L30" s="42" t="s">
        <v>68</v>
      </c>
      <c r="M30" s="42" t="s">
        <v>69</v>
      </c>
      <c r="N30" s="42" t="s">
        <v>70</v>
      </c>
      <c r="O30" s="42" t="s">
        <v>71</v>
      </c>
      <c r="P30" s="42" t="s">
        <v>72</v>
      </c>
      <c r="Q30" s="42" t="s">
        <v>73</v>
      </c>
      <c r="U30" s="91">
        <v>3</v>
      </c>
    </row>
    <row r="31" spans="1:21" ht="18" customHeight="1" x14ac:dyDescent="0.25">
      <c r="A31" s="12" t="s">
        <v>41</v>
      </c>
      <c r="B31" s="18"/>
      <c r="C31" s="18"/>
      <c r="D31" s="11"/>
      <c r="E31" s="18"/>
      <c r="F31" s="11"/>
      <c r="G31" s="11"/>
      <c r="H31" s="11"/>
      <c r="J31" s="11"/>
      <c r="K31" s="11"/>
      <c r="L31" s="11"/>
      <c r="M31" s="11"/>
      <c r="N31" s="11"/>
      <c r="O31" s="11"/>
      <c r="P31" s="11"/>
      <c r="Q31" s="11"/>
      <c r="U31" s="91">
        <v>2.5</v>
      </c>
    </row>
    <row r="32" spans="1:21" ht="18" customHeight="1" x14ac:dyDescent="0.25">
      <c r="A32" s="23" t="s">
        <v>7</v>
      </c>
      <c r="B32" s="124">
        <f>BZW_monatlich_DR!B32</f>
        <v>0</v>
      </c>
      <c r="C32" s="124" t="str">
        <f>BZW_monatlich_DR!C32</f>
        <v xml:space="preserve">Höhe: </v>
      </c>
      <c r="D32" s="11"/>
      <c r="E32" s="18" t="s">
        <v>57</v>
      </c>
      <c r="F32" s="37">
        <f>G32*0.85</f>
        <v>0</v>
      </c>
      <c r="G32" s="68">
        <f>BZW_monatlich_DR!G32</f>
        <v>0</v>
      </c>
      <c r="H32" s="36">
        <f>G32*1.15</f>
        <v>0</v>
      </c>
      <c r="J32" s="12" t="s">
        <v>42</v>
      </c>
      <c r="K32" s="11"/>
      <c r="L32" s="11"/>
      <c r="M32" s="11"/>
      <c r="N32" s="11"/>
      <c r="O32" s="11"/>
      <c r="P32" s="11"/>
      <c r="Q32" s="11"/>
      <c r="U32" s="91">
        <v>2</v>
      </c>
    </row>
    <row r="33" spans="1:21" ht="18" customHeight="1" x14ac:dyDescent="0.25">
      <c r="A33" s="11" t="s">
        <v>8</v>
      </c>
      <c r="B33" s="125">
        <f>BZW_monatlich_DR!B33</f>
        <v>0</v>
      </c>
      <c r="C33" s="117"/>
      <c r="D33" s="11"/>
      <c r="E33" s="18" t="s">
        <v>58</v>
      </c>
      <c r="F33" s="37" t="e">
        <f>G33*0.85</f>
        <v>#VALUE!</v>
      </c>
      <c r="G33" s="68" t="str">
        <f>BZW_monatlich_DR!G33</f>
        <v/>
      </c>
      <c r="H33" s="36" t="e">
        <f>G33*1.15</f>
        <v>#VALUE!</v>
      </c>
      <c r="J33" s="43" t="s">
        <v>113</v>
      </c>
      <c r="K33" s="44" t="s">
        <v>114</v>
      </c>
      <c r="L33" s="43" t="s">
        <v>114</v>
      </c>
      <c r="M33" s="44" t="s">
        <v>115</v>
      </c>
      <c r="N33" s="43" t="s">
        <v>116</v>
      </c>
      <c r="O33" s="44" t="s">
        <v>117</v>
      </c>
      <c r="P33" s="43" t="s">
        <v>117</v>
      </c>
      <c r="Q33" s="43" t="s">
        <v>118</v>
      </c>
      <c r="R33" s="1"/>
      <c r="U33" s="91">
        <v>1.5</v>
      </c>
    </row>
    <row r="34" spans="1:21" ht="18" customHeight="1" x14ac:dyDescent="0.25">
      <c r="A34" s="11"/>
      <c r="B34" s="11"/>
      <c r="C34" s="11"/>
      <c r="D34" s="11"/>
      <c r="E34" s="27"/>
      <c r="F34" s="26" t="s">
        <v>103</v>
      </c>
      <c r="G34" s="26" t="s">
        <v>4</v>
      </c>
      <c r="H34" s="26" t="s">
        <v>104</v>
      </c>
      <c r="I34" s="1"/>
      <c r="J34" s="92"/>
      <c r="K34" s="93"/>
      <c r="L34" s="94" t="str">
        <f>IF(K34="","",K34)</f>
        <v/>
      </c>
      <c r="M34" s="93"/>
      <c r="N34" s="95"/>
      <c r="O34" s="93"/>
      <c r="P34" s="94" t="str">
        <f>IF(O34="","",O34)</f>
        <v/>
      </c>
      <c r="Q34" s="92"/>
      <c r="R34" s="1"/>
      <c r="U34" s="91">
        <v>1</v>
      </c>
    </row>
    <row r="35" spans="1:21" ht="18" customHeight="1" x14ac:dyDescent="0.25">
      <c r="A35" s="11"/>
      <c r="B35" s="11"/>
      <c r="C35" s="11"/>
      <c r="D35" s="11"/>
      <c r="E35" s="11"/>
      <c r="F35" s="26"/>
      <c r="G35" s="26"/>
      <c r="H35" s="26"/>
      <c r="J35" s="155" t="str">
        <f>CONCATENATE("Δ1: ",J34-K34)</f>
        <v>Δ1: 0</v>
      </c>
      <c r="K35" s="156"/>
      <c r="L35" s="155" t="str">
        <f>CONCATENATE("Δ2: ",K34-M34)</f>
        <v>Δ2: 0</v>
      </c>
      <c r="M35" s="156"/>
      <c r="N35" s="155" t="str">
        <f>CONCATENATE("Δ3: ",N34-O34)</f>
        <v>Δ3: 0</v>
      </c>
      <c r="O35" s="156"/>
      <c r="P35" s="155" t="str">
        <f>CONCATENATE("Δ4: ",O34-Q34)</f>
        <v>Δ4: 0</v>
      </c>
      <c r="Q35" s="155"/>
      <c r="R35" s="1"/>
      <c r="U35" s="91">
        <v>0.5</v>
      </c>
    </row>
    <row r="36" spans="1:21" ht="18" customHeight="1" x14ac:dyDescent="0.25">
      <c r="A36" s="12" t="s">
        <v>59</v>
      </c>
      <c r="B36" s="11"/>
      <c r="C36" s="11"/>
      <c r="D36" s="11"/>
      <c r="E36" s="11"/>
      <c r="F36" s="26"/>
      <c r="G36" s="26"/>
      <c r="H36" s="26"/>
      <c r="J36" s="137" t="str">
        <f>CONCATENATE("Status Δ1:  ",IF(AND(J34="",K34=""),"",IF(P15&gt;0,IF(OR(J34-K34&lt;P15*0.85,J34-K34&gt;P15*1.15),"nicht O.K.","O.K."),IF(OR(J34-K34&gt;P15*0.85,J34-K34&lt;P15*1.15),"nicht O.K.","O.K."))))</f>
        <v xml:space="preserve">Status Δ1:  </v>
      </c>
      <c r="K36" s="138"/>
      <c r="L36" s="137" t="str">
        <f>CONCATENATE("Status Δ2:  ",IF(AND(K34="",M34=""),"",IF(P18&gt;0,IF(OR(K34-M34&lt;P18*0.85,K34-M34&gt;P18*1.15),"nicht O.K.","O.K."),IF(OR(K34-M34&gt;P18*0.85,K34-M34&lt;P18*1.15),"nicht O.K.","O.K."))))</f>
        <v xml:space="preserve">Status Δ2:  </v>
      </c>
      <c r="M36" s="138"/>
      <c r="N36" s="137" t="str">
        <f>CONCATENATE("Status Δ3:  ",IF(AND(N34="",O34=""),"",IF(P21&gt;0,IF(OR(N34-O34&lt;P21*0.85,N34-O34&gt;P21*1.15),"nicht O.K.","O.K."),IF(OR(N34-O34&gt;P21*0.85,N34-O34&lt;P21*1.15),"nicht O.K.","O.K."))))</f>
        <v xml:space="preserve">Status Δ3:  </v>
      </c>
      <c r="O36" s="138"/>
      <c r="P36" s="137" t="str">
        <f>CONCATENATE("Status Δ4:  ",IF(AND(O34="",Q34=""),"",IF(P24&gt;0,IF(OR(O34-Q34&lt;P24*0.85,O34-Q34&gt;P24*1.15),"nicht O.K.","O.K."),IF(OR(O34-Q34&gt;P24*0.85,O34-Q34&lt;P24*1.15),"nicht O.K.","O.K."))))</f>
        <v xml:space="preserve">Status Δ4:  </v>
      </c>
      <c r="Q36" s="137"/>
      <c r="R36" s="1"/>
      <c r="U36" s="91">
        <v>0</v>
      </c>
    </row>
    <row r="37" spans="1:21" ht="18" customHeight="1" x14ac:dyDescent="0.25">
      <c r="A37" s="11"/>
      <c r="B37" s="11"/>
      <c r="C37" s="28" t="s">
        <v>53</v>
      </c>
      <c r="D37" s="11"/>
      <c r="E37" s="11"/>
      <c r="F37" s="26"/>
      <c r="G37" s="26"/>
      <c r="H37" s="26"/>
      <c r="J37" s="38"/>
      <c r="K37" s="11"/>
      <c r="L37" s="11"/>
      <c r="M37" s="11"/>
      <c r="N37" s="11"/>
      <c r="O37" s="11"/>
      <c r="P37" s="11"/>
      <c r="Q37" s="11"/>
    </row>
    <row r="38" spans="1:21" ht="18" customHeight="1" x14ac:dyDescent="0.25">
      <c r="A38" s="11"/>
      <c r="B38" s="11"/>
      <c r="C38" s="28" t="s">
        <v>52</v>
      </c>
      <c r="D38" s="11"/>
      <c r="E38" s="11"/>
      <c r="F38" s="26"/>
      <c r="G38" s="26"/>
      <c r="H38" s="26"/>
      <c r="J38" s="7" t="s">
        <v>36</v>
      </c>
      <c r="K38" s="11"/>
      <c r="L38" s="11"/>
      <c r="M38" s="11"/>
      <c r="N38" s="11"/>
      <c r="O38" s="11"/>
      <c r="P38" s="11"/>
      <c r="Q38" s="11"/>
    </row>
    <row r="39" spans="1:21" ht="18" customHeight="1" x14ac:dyDescent="0.25">
      <c r="A39" s="11"/>
      <c r="B39" s="11"/>
      <c r="C39" s="28" t="s">
        <v>47</v>
      </c>
      <c r="D39" s="11"/>
      <c r="E39" s="11"/>
      <c r="F39" s="26"/>
      <c r="G39" s="26"/>
      <c r="H39" s="26"/>
      <c r="J39" s="11"/>
      <c r="K39" s="11"/>
      <c r="L39" s="11"/>
      <c r="M39" s="11"/>
      <c r="N39" s="11"/>
      <c r="O39" s="11"/>
      <c r="P39" s="11"/>
      <c r="Q39" s="11"/>
    </row>
    <row r="40" spans="1:21" ht="18" customHeight="1" x14ac:dyDescent="0.25">
      <c r="A40" s="11"/>
      <c r="B40" s="11"/>
      <c r="C40" s="11"/>
      <c r="D40" s="11"/>
      <c r="E40" s="11"/>
      <c r="F40" s="11"/>
      <c r="G40" s="11"/>
      <c r="H40" s="11"/>
      <c r="J40" s="11" t="s">
        <v>147</v>
      </c>
      <c r="K40" s="11"/>
      <c r="L40" s="107"/>
      <c r="M40" s="107"/>
      <c r="N40" s="11"/>
      <c r="O40" s="11"/>
      <c r="P40" s="11"/>
      <c r="Q40" s="11"/>
    </row>
    <row r="41" spans="1:21" ht="18" customHeight="1" x14ac:dyDescent="0.25">
      <c r="A41" s="12" t="s">
        <v>42</v>
      </c>
      <c r="B41" s="11"/>
      <c r="C41" s="11"/>
      <c r="D41" s="11"/>
      <c r="E41" s="11"/>
      <c r="F41" s="11"/>
      <c r="G41" s="11"/>
      <c r="H41" s="11"/>
      <c r="J41" s="47" t="s">
        <v>112</v>
      </c>
      <c r="K41" s="11"/>
      <c r="L41" s="122" t="s">
        <v>151</v>
      </c>
      <c r="M41" s="122" t="s">
        <v>152</v>
      </c>
      <c r="N41" s="11"/>
      <c r="O41" s="11"/>
      <c r="P41" s="11"/>
      <c r="Q41" s="11"/>
    </row>
    <row r="42" spans="1:21" ht="18" customHeight="1" x14ac:dyDescent="0.25">
      <c r="A42" s="29" t="s">
        <v>43</v>
      </c>
      <c r="B42" s="29" t="s">
        <v>14</v>
      </c>
      <c r="C42" s="29" t="s">
        <v>48</v>
      </c>
      <c r="D42" s="29" t="s">
        <v>49</v>
      </c>
      <c r="E42" s="29" t="s">
        <v>50</v>
      </c>
      <c r="F42" s="29" t="s">
        <v>51</v>
      </c>
      <c r="G42" s="29" t="s">
        <v>38</v>
      </c>
      <c r="H42" s="29" t="s">
        <v>15</v>
      </c>
      <c r="J42" s="11"/>
      <c r="K42" s="11"/>
      <c r="L42" s="11"/>
      <c r="M42" s="11"/>
      <c r="N42" s="11"/>
      <c r="O42" s="11"/>
      <c r="P42" s="11"/>
      <c r="Q42" s="11"/>
    </row>
    <row r="43" spans="1:21" ht="18" customHeight="1" x14ac:dyDescent="0.25">
      <c r="A43" s="30" t="s">
        <v>44</v>
      </c>
      <c r="B43" s="30"/>
      <c r="C43" s="30"/>
      <c r="D43" s="30"/>
      <c r="E43" s="30"/>
      <c r="F43" s="30"/>
      <c r="G43" s="32" t="str">
        <f>IF(C43&lt;&gt;"",ABS(C43-E43)/SQRT((D43^2+F43^2)/2),"")</f>
        <v/>
      </c>
      <c r="H43" s="34" t="str">
        <f>IF(AND(B43="",C43="",D43="",E43="",F43=""),"",IF(OR(B43&lt;$F$24,B43&gt;$H$24,G43&lt;$F$25,G43&gt;$H$25),"nicht O.K.","O.K."))</f>
        <v/>
      </c>
      <c r="J43" s="11"/>
      <c r="K43" s="11"/>
      <c r="L43" s="11"/>
      <c r="M43" s="11"/>
      <c r="N43" s="11"/>
      <c r="O43" s="11"/>
      <c r="P43" s="11"/>
      <c r="Q43" s="11"/>
    </row>
    <row r="44" spans="1:21" ht="18" customHeight="1" x14ac:dyDescent="0.25">
      <c r="A44" s="30" t="s">
        <v>45</v>
      </c>
      <c r="B44" s="30"/>
      <c r="C44" s="30"/>
      <c r="D44" s="30"/>
      <c r="E44" s="30"/>
      <c r="F44" s="30"/>
      <c r="G44" s="32" t="str">
        <f>IF(C44&lt;&gt;"",ABS(C44-E44)/SQRT((D44^2+F44^2)/2),"")</f>
        <v/>
      </c>
      <c r="H44" s="34" t="str">
        <f>IF(AND(B44="",C44="",D44="",E44="",F44=""),"",IF(OR(B44&lt;$F$28,B44&gt;$H$28,G44&lt;$F$29,G44&gt;$H$29),"nicht O.K.","O.K."))</f>
        <v/>
      </c>
      <c r="J44" s="157"/>
      <c r="K44" s="157"/>
      <c r="L44" s="11"/>
      <c r="M44" s="48"/>
      <c r="N44" s="11"/>
      <c r="O44" s="109"/>
      <c r="P44" s="109"/>
      <c r="Q44" s="109"/>
    </row>
    <row r="45" spans="1:21" ht="18" customHeight="1" x14ac:dyDescent="0.25">
      <c r="A45" s="31" t="s">
        <v>46</v>
      </c>
      <c r="B45" s="31"/>
      <c r="C45" s="31"/>
      <c r="D45" s="31"/>
      <c r="E45" s="31"/>
      <c r="F45" s="31"/>
      <c r="G45" s="33" t="str">
        <f>IF(C45&lt;&gt;"",ABS(C45-E45)/SQRT((D45^2+F45^2)/2),"")</f>
        <v/>
      </c>
      <c r="H45" s="35" t="str">
        <f>IF(AND(B45="",C45="",D45="",E45="",F45=""),"",IF(OR(B45&lt;$F$32,B45&gt;$H$32,G45&lt;$F$33,G45&gt;$H$33),"nicht O.K.","O.K."))</f>
        <v/>
      </c>
      <c r="J45" s="143" t="s">
        <v>149</v>
      </c>
      <c r="K45" s="143"/>
      <c r="L45" s="11"/>
      <c r="M45" s="116" t="s">
        <v>148</v>
      </c>
      <c r="N45" s="11"/>
      <c r="O45" s="143" t="s">
        <v>16</v>
      </c>
      <c r="P45" s="143"/>
      <c r="Q45" s="143"/>
    </row>
    <row r="46" spans="1:21" ht="18" customHeight="1" x14ac:dyDescent="0.25">
      <c r="A46" s="11"/>
      <c r="B46" s="11"/>
      <c r="C46" s="11"/>
      <c r="D46" s="11"/>
      <c r="E46" s="11"/>
      <c r="F46" s="11"/>
      <c r="G46" s="11"/>
      <c r="H46" s="11"/>
      <c r="J46" s="38"/>
      <c r="K46" s="38"/>
      <c r="L46" s="38"/>
      <c r="M46" s="38"/>
      <c r="N46" s="38"/>
      <c r="O46" s="38"/>
      <c r="P46" s="38"/>
      <c r="Q46" s="38"/>
    </row>
    <row r="47" spans="1:21" ht="18" customHeight="1" x14ac:dyDescent="0.25"/>
    <row r="48" spans="1:21" ht="18" customHeight="1" x14ac:dyDescent="0.25"/>
    <row r="49" ht="18" customHeight="1" x14ac:dyDescent="0.25"/>
    <row r="50" ht="18" customHeight="1" x14ac:dyDescent="0.25"/>
    <row r="51" ht="18" customHeight="1" x14ac:dyDescent="0.25"/>
    <row r="52" ht="18" customHeight="1" x14ac:dyDescent="0.25"/>
    <row r="53" ht="18" customHeight="1" x14ac:dyDescent="0.25"/>
    <row r="54" ht="18" customHeight="1" x14ac:dyDescent="0.25"/>
    <row r="55" ht="18" customHeight="1" x14ac:dyDescent="0.25"/>
    <row r="56" ht="18" customHeight="1" x14ac:dyDescent="0.25"/>
    <row r="57" ht="18" customHeight="1" x14ac:dyDescent="0.25"/>
    <row r="58" ht="18" customHeight="1" x14ac:dyDescent="0.25"/>
    <row r="59" ht="18" customHeight="1" x14ac:dyDescent="0.25"/>
    <row r="60" ht="18" customHeight="1" x14ac:dyDescent="0.25"/>
    <row r="61" ht="18" customHeight="1" x14ac:dyDescent="0.25"/>
    <row r="62" ht="18" customHeight="1" x14ac:dyDescent="0.25"/>
    <row r="63" ht="18" customHeight="1" x14ac:dyDescent="0.25"/>
    <row r="64" ht="18" customHeight="1" x14ac:dyDescent="0.25"/>
    <row r="65" ht="18" customHeight="1" x14ac:dyDescent="0.25"/>
    <row r="66" ht="18" customHeight="1" x14ac:dyDescent="0.25"/>
    <row r="67" ht="18" customHeight="1" x14ac:dyDescent="0.25"/>
    <row r="68" ht="18" customHeight="1" x14ac:dyDescent="0.25"/>
    <row r="69" ht="18" customHeight="1" x14ac:dyDescent="0.25"/>
    <row r="70" ht="18" customHeight="1" x14ac:dyDescent="0.25"/>
    <row r="71" ht="18" customHeight="1" x14ac:dyDescent="0.25"/>
    <row r="72" ht="18" customHeight="1" x14ac:dyDescent="0.25"/>
    <row r="73" ht="18" customHeight="1" x14ac:dyDescent="0.25"/>
    <row r="74" ht="18" customHeight="1" x14ac:dyDescent="0.25"/>
    <row r="75" ht="18" customHeight="1" x14ac:dyDescent="0.25"/>
    <row r="76" ht="18" customHeight="1" x14ac:dyDescent="0.25"/>
    <row r="77" ht="18" customHeight="1" x14ac:dyDescent="0.25"/>
    <row r="78" ht="18" customHeight="1" x14ac:dyDescent="0.25"/>
    <row r="79" ht="18" customHeight="1" x14ac:dyDescent="0.25"/>
    <row r="80" ht="18" customHeight="1" x14ac:dyDescent="0.25"/>
    <row r="81" ht="18" customHeight="1" x14ac:dyDescent="0.25"/>
    <row r="82" ht="18" customHeight="1" x14ac:dyDescent="0.25"/>
    <row r="83" ht="18" customHeight="1" x14ac:dyDescent="0.25"/>
    <row r="84" ht="18" customHeight="1" x14ac:dyDescent="0.25"/>
    <row r="85" ht="18" customHeight="1" x14ac:dyDescent="0.25"/>
    <row r="86" ht="18" customHeight="1" x14ac:dyDescent="0.25"/>
    <row r="87" ht="18" customHeight="1" x14ac:dyDescent="0.25"/>
    <row r="88" ht="18" customHeight="1" x14ac:dyDescent="0.25"/>
    <row r="89" ht="18" customHeight="1" x14ac:dyDescent="0.25"/>
    <row r="90" ht="18" customHeight="1" x14ac:dyDescent="0.25"/>
    <row r="91" ht="18" customHeight="1" x14ac:dyDescent="0.25"/>
    <row r="92" ht="18" customHeight="1" x14ac:dyDescent="0.25"/>
    <row r="93" ht="18" customHeight="1" x14ac:dyDescent="0.25"/>
    <row r="94" ht="18" customHeight="1" x14ac:dyDescent="0.25"/>
    <row r="95" ht="18" customHeight="1" x14ac:dyDescent="0.25"/>
    <row r="96" ht="18" customHeight="1" x14ac:dyDescent="0.25"/>
    <row r="97" ht="18" customHeight="1" x14ac:dyDescent="0.25"/>
    <row r="98" ht="18" customHeight="1" x14ac:dyDescent="0.25"/>
    <row r="99" ht="18" customHeight="1" x14ac:dyDescent="0.25"/>
    <row r="100" ht="18" customHeight="1" x14ac:dyDescent="0.25"/>
    <row r="101" ht="18" customHeight="1" x14ac:dyDescent="0.25"/>
    <row r="102" ht="18" customHeight="1" x14ac:dyDescent="0.25"/>
    <row r="103" ht="18" customHeight="1" x14ac:dyDescent="0.25"/>
    <row r="104" ht="18" customHeight="1" x14ac:dyDescent="0.25"/>
    <row r="105" ht="18" customHeight="1" x14ac:dyDescent="0.25"/>
    <row r="106" ht="18" customHeight="1" x14ac:dyDescent="0.25"/>
    <row r="107" ht="18" customHeight="1" x14ac:dyDescent="0.25"/>
    <row r="108" ht="18" customHeight="1" x14ac:dyDescent="0.25"/>
    <row r="109" ht="18" customHeight="1" x14ac:dyDescent="0.25"/>
    <row r="110" ht="18" customHeight="1" x14ac:dyDescent="0.25"/>
    <row r="111" ht="18" customHeight="1" x14ac:dyDescent="0.25"/>
    <row r="112" ht="18" customHeight="1" x14ac:dyDescent="0.25"/>
    <row r="113" ht="18" customHeight="1" x14ac:dyDescent="0.25"/>
    <row r="114" ht="18" customHeight="1" x14ac:dyDescent="0.25"/>
    <row r="115" ht="18" customHeight="1" x14ac:dyDescent="0.25"/>
    <row r="116" ht="18" customHeight="1" x14ac:dyDescent="0.25"/>
    <row r="117" ht="18" customHeight="1" x14ac:dyDescent="0.25"/>
    <row r="118" ht="18" customHeight="1" x14ac:dyDescent="0.25"/>
    <row r="119" ht="18" customHeight="1" x14ac:dyDescent="0.25"/>
    <row r="120" ht="18" customHeight="1" x14ac:dyDescent="0.25"/>
    <row r="121" ht="18" customHeight="1" x14ac:dyDescent="0.25"/>
    <row r="122" ht="18" customHeight="1" x14ac:dyDescent="0.25"/>
    <row r="123" ht="18" customHeight="1" x14ac:dyDescent="0.25"/>
    <row r="124" ht="18" customHeight="1" x14ac:dyDescent="0.25"/>
    <row r="125" ht="18" customHeight="1" x14ac:dyDescent="0.25"/>
    <row r="126" ht="18" customHeight="1" x14ac:dyDescent="0.25"/>
    <row r="127" ht="18" customHeight="1" x14ac:dyDescent="0.25"/>
    <row r="128" ht="18" customHeight="1" x14ac:dyDescent="0.25"/>
    <row r="129" ht="18" customHeight="1" x14ac:dyDescent="0.25"/>
    <row r="130" ht="18" customHeight="1" x14ac:dyDescent="0.25"/>
    <row r="131" ht="18" customHeight="1" x14ac:dyDescent="0.25"/>
    <row r="132" ht="18" customHeight="1" x14ac:dyDescent="0.25"/>
    <row r="133" ht="18" customHeight="1" x14ac:dyDescent="0.25"/>
    <row r="134" ht="18" customHeight="1" x14ac:dyDescent="0.25"/>
    <row r="135" ht="18" customHeight="1" x14ac:dyDescent="0.25"/>
    <row r="136" ht="18" customHeight="1" x14ac:dyDescent="0.25"/>
    <row r="137" ht="18" customHeight="1" x14ac:dyDescent="0.25"/>
    <row r="138" ht="18" customHeight="1" x14ac:dyDescent="0.25"/>
    <row r="139" ht="18" customHeight="1" x14ac:dyDescent="0.25"/>
    <row r="140" ht="18" customHeight="1" x14ac:dyDescent="0.25"/>
    <row r="141" ht="18" customHeight="1" x14ac:dyDescent="0.25"/>
    <row r="142" ht="18" customHeight="1" x14ac:dyDescent="0.25"/>
    <row r="143" ht="18" customHeight="1" x14ac:dyDescent="0.25"/>
    <row r="144" ht="18" customHeight="1" x14ac:dyDescent="0.25"/>
    <row r="145" ht="18" customHeight="1" x14ac:dyDescent="0.25"/>
    <row r="146" ht="18" customHeight="1" x14ac:dyDescent="0.25"/>
    <row r="147" ht="18" customHeight="1" x14ac:dyDescent="0.25"/>
    <row r="148" ht="18" customHeight="1" x14ac:dyDescent="0.25"/>
    <row r="149" ht="18" customHeight="1" x14ac:dyDescent="0.25"/>
    <row r="150" ht="18" customHeight="1" x14ac:dyDescent="0.25"/>
    <row r="151" ht="18" customHeight="1" x14ac:dyDescent="0.25"/>
    <row r="152" ht="18" customHeight="1" x14ac:dyDescent="0.25"/>
    <row r="153" ht="18" customHeight="1" x14ac:dyDescent="0.25"/>
    <row r="154" ht="18" customHeight="1" x14ac:dyDescent="0.25"/>
    <row r="155" ht="18" customHeight="1" x14ac:dyDescent="0.25"/>
    <row r="156" ht="18" customHeight="1" x14ac:dyDescent="0.25"/>
    <row r="157" ht="18" customHeight="1" x14ac:dyDescent="0.25"/>
    <row r="158" ht="18" customHeight="1" x14ac:dyDescent="0.25"/>
    <row r="159" ht="18" customHeight="1" x14ac:dyDescent="0.25"/>
    <row r="160" ht="18" customHeight="1" x14ac:dyDescent="0.25"/>
    <row r="161" ht="18" customHeight="1" x14ac:dyDescent="0.25"/>
    <row r="162" ht="18" customHeight="1" x14ac:dyDescent="0.25"/>
    <row r="163" ht="18" customHeight="1" x14ac:dyDescent="0.25"/>
    <row r="164" ht="18" customHeight="1" x14ac:dyDescent="0.25"/>
    <row r="165" ht="18" customHeight="1" x14ac:dyDescent="0.25"/>
    <row r="166" ht="18" customHeight="1" x14ac:dyDescent="0.25"/>
    <row r="167" ht="18" customHeight="1" x14ac:dyDescent="0.25"/>
    <row r="168" ht="18" customHeight="1" x14ac:dyDescent="0.25"/>
    <row r="169" ht="18" customHeight="1" x14ac:dyDescent="0.25"/>
    <row r="170" ht="18" customHeight="1" x14ac:dyDescent="0.25"/>
    <row r="171" ht="18" customHeight="1" x14ac:dyDescent="0.25"/>
    <row r="172" ht="18" customHeight="1" x14ac:dyDescent="0.25"/>
    <row r="173" ht="18" customHeight="1" x14ac:dyDescent="0.25"/>
    <row r="174" ht="18" customHeight="1" x14ac:dyDescent="0.25"/>
    <row r="175" ht="18" customHeight="1" x14ac:dyDescent="0.25"/>
    <row r="176" ht="18" customHeight="1" x14ac:dyDescent="0.25"/>
    <row r="177" ht="18" customHeight="1" x14ac:dyDescent="0.25"/>
    <row r="178" ht="18" customHeight="1" x14ac:dyDescent="0.25"/>
    <row r="179" ht="18" customHeight="1" x14ac:dyDescent="0.25"/>
    <row r="180" ht="18" customHeight="1" x14ac:dyDescent="0.25"/>
    <row r="181" ht="18" customHeight="1" x14ac:dyDescent="0.25"/>
    <row r="182" ht="18" customHeight="1" x14ac:dyDescent="0.25"/>
    <row r="183" ht="18" customHeight="1" x14ac:dyDescent="0.25"/>
    <row r="184" ht="18" customHeight="1" x14ac:dyDescent="0.25"/>
    <row r="185" ht="18" customHeight="1" x14ac:dyDescent="0.25"/>
    <row r="186" ht="18" customHeight="1" x14ac:dyDescent="0.25"/>
    <row r="187" ht="18" customHeight="1" x14ac:dyDescent="0.25"/>
    <row r="188" ht="18" customHeight="1" x14ac:dyDescent="0.25"/>
    <row r="189" ht="18" customHeight="1" x14ac:dyDescent="0.25"/>
    <row r="190" ht="18" customHeight="1" x14ac:dyDescent="0.25"/>
    <row r="191" ht="18" customHeight="1" x14ac:dyDescent="0.25"/>
    <row r="192" ht="18" customHeight="1" x14ac:dyDescent="0.25"/>
    <row r="193" ht="18" customHeight="1" x14ac:dyDescent="0.25"/>
    <row r="194" ht="18" customHeight="1" x14ac:dyDescent="0.25"/>
    <row r="195" ht="18" customHeight="1" x14ac:dyDescent="0.25"/>
  </sheetData>
  <sheetProtection algorithmName="SHA-512" hashValue="9MWQ614d0qGd16euCd+3K2j1DiQvRXPzkXSrWvbagnV5MHVw3XlkxrQGCXbuDfcj+Cq5UqNkE8ecbHMC6LefIw==" saltValue="Syp6Ldzp6pGK7pnG2fSSmg==" spinCount="100000" sheet="1" selectLockedCells="1"/>
  <mergeCells count="24">
    <mergeCell ref="J45:K45"/>
    <mergeCell ref="O45:Q45"/>
    <mergeCell ref="C8:D8"/>
    <mergeCell ref="G8:H8"/>
    <mergeCell ref="L8:M8"/>
    <mergeCell ref="P8:Q8"/>
    <mergeCell ref="J29:J30"/>
    <mergeCell ref="J35:K35"/>
    <mergeCell ref="L35:M35"/>
    <mergeCell ref="N35:O35"/>
    <mergeCell ref="P35:Q35"/>
    <mergeCell ref="J36:K36"/>
    <mergeCell ref="L36:M36"/>
    <mergeCell ref="N36:O36"/>
    <mergeCell ref="P36:Q36"/>
    <mergeCell ref="J44:K44"/>
    <mergeCell ref="C5:H5"/>
    <mergeCell ref="L5:Q5"/>
    <mergeCell ref="C6:H6"/>
    <mergeCell ref="L6:Q6"/>
    <mergeCell ref="C7:D7"/>
    <mergeCell ref="G7:H7"/>
    <mergeCell ref="L7:M7"/>
    <mergeCell ref="P7:Q7"/>
  </mergeCells>
  <conditionalFormatting sqref="C12">
    <cfRule type="cellIs" dxfId="249" priority="24" operator="equal">
      <formula>"Nein"</formula>
    </cfRule>
    <cfRule type="cellIs" dxfId="248" priority="25" operator="equal">
      <formula>"Ja"</formula>
    </cfRule>
  </conditionalFormatting>
  <conditionalFormatting sqref="L40:M40">
    <cfRule type="cellIs" dxfId="247" priority="22" operator="lessThan">
      <formula>2.5</formula>
    </cfRule>
    <cfRule type="cellIs" dxfId="246" priority="23" operator="between">
      <formula>2.5</formula>
      <formula>5</formula>
    </cfRule>
  </conditionalFormatting>
  <conditionalFormatting sqref="B43">
    <cfRule type="cellIs" dxfId="245" priority="20" operator="notBetween">
      <formula>$F$24</formula>
      <formula>$H$24</formula>
    </cfRule>
    <cfRule type="cellIs" dxfId="244" priority="21" operator="between">
      <formula>$F$24</formula>
      <formula>$H$24</formula>
    </cfRule>
  </conditionalFormatting>
  <conditionalFormatting sqref="G43">
    <cfRule type="cellIs" dxfId="243" priority="18" operator="notBetween">
      <formula>$F$25</formula>
      <formula>$H$25</formula>
    </cfRule>
    <cfRule type="cellIs" dxfId="242" priority="19" operator="between">
      <formula>$F$25</formula>
      <formula>$H$25</formula>
    </cfRule>
  </conditionalFormatting>
  <conditionalFormatting sqref="B44">
    <cfRule type="cellIs" dxfId="241" priority="16" operator="notBetween">
      <formula>$F$28</formula>
      <formula>$H$28</formula>
    </cfRule>
    <cfRule type="cellIs" dxfId="240" priority="17" operator="between">
      <formula>$F$28</formula>
      <formula>$H$28</formula>
    </cfRule>
  </conditionalFormatting>
  <conditionalFormatting sqref="B45">
    <cfRule type="cellIs" dxfId="239" priority="14" operator="notBetween">
      <formula>$F$32</formula>
      <formula>$H$32</formula>
    </cfRule>
    <cfRule type="cellIs" dxfId="238" priority="15" operator="between">
      <formula>$F$32</formula>
      <formula>$H$32</formula>
    </cfRule>
  </conditionalFormatting>
  <conditionalFormatting sqref="G44">
    <cfRule type="cellIs" dxfId="237" priority="12" operator="notBetween">
      <formula>$F$29</formula>
      <formula>$H$29</formula>
    </cfRule>
    <cfRule type="cellIs" dxfId="236" priority="13" operator="between">
      <formula>$F$29</formula>
      <formula>$H$29</formula>
    </cfRule>
  </conditionalFormatting>
  <conditionalFormatting sqref="G45">
    <cfRule type="cellIs" dxfId="235" priority="10" operator="notBetween">
      <formula>$F$33</formula>
      <formula>$H$33</formula>
    </cfRule>
    <cfRule type="cellIs" dxfId="234" priority="11" operator="between">
      <formula>$F$33</formula>
      <formula>$H$33</formula>
    </cfRule>
  </conditionalFormatting>
  <conditionalFormatting sqref="J35:K35">
    <cfRule type="expression" dxfId="233" priority="8">
      <formula>$J$36="Status Δ1:  :-("</formula>
    </cfRule>
    <cfRule type="expression" dxfId="232" priority="9">
      <formula>$J$36="Status Δ1:  :-)"</formula>
    </cfRule>
  </conditionalFormatting>
  <conditionalFormatting sqref="L35:M35">
    <cfRule type="expression" dxfId="231" priority="4">
      <formula>$L$36="Status Δ2:  :-("</formula>
    </cfRule>
    <cfRule type="expression" dxfId="230" priority="7">
      <formula>$L$36="Status Δ2:  :-)"</formula>
    </cfRule>
  </conditionalFormatting>
  <conditionalFormatting sqref="N35:O35">
    <cfRule type="expression" dxfId="229" priority="3">
      <formula>$N$36="Status Δ3:  :-("</formula>
    </cfRule>
    <cfRule type="expression" dxfId="228" priority="6">
      <formula>$N$36="Status Δ3:  :-)"</formula>
    </cfRule>
  </conditionalFormatting>
  <conditionalFormatting sqref="P35:Q35">
    <cfRule type="expression" dxfId="227" priority="2">
      <formula>$P$36="Status Δ4:  :-("</formula>
    </cfRule>
    <cfRule type="expression" dxfId="226" priority="5">
      <formula>$P$36="Status Δ4:  :-)"</formula>
    </cfRule>
  </conditionalFormatting>
  <conditionalFormatting sqref="B43:F45 C12 J34:K34 M34:O34 Q34 L40:M40">
    <cfRule type="cellIs" dxfId="225" priority="1" operator="equal">
      <formula>""</formula>
    </cfRule>
  </conditionalFormatting>
  <dataValidations count="3">
    <dataValidation type="list" allowBlank="1" showInputMessage="1" showErrorMessage="1" sqref="C12">
      <formula1>$U$2:$U$3</formula1>
    </dataValidation>
    <dataValidation type="list" allowBlank="1" showInputMessage="1" showErrorMessage="1" sqref="C2">
      <formula1>$U$12:$U$23</formula1>
    </dataValidation>
    <dataValidation type="list" allowBlank="1" showInputMessage="1" showErrorMessage="1" sqref="L40:M40">
      <formula1>$U$26:$U$36</formula1>
    </dataValidation>
  </dataValidations>
  <pageMargins left="0.23622047244094491" right="0.23622047244094491" top="0.35433070866141736" bottom="0.15748031496062992" header="0.31496062992125984" footer="0.11811023622047245"/>
  <pageSetup paperSize="9" orientation="portrait" r:id="rId1"/>
  <headerFooter>
    <oddFooter>&amp;L&amp;9&amp;Y© Referenzzentrum Mammographie Münster</oddFooter>
  </headerFooter>
  <drawing r:id="rId2"/>
  <legacyDrawing r:id="rId3"/>
  <oleObjects>
    <mc:AlternateContent xmlns:mc="http://schemas.openxmlformats.org/markup-compatibility/2006">
      <mc:Choice Requires="x14">
        <oleObject progId="Equation.3" shapeId="17409" r:id="rId4">
          <objectPr defaultSize="0" autoPict="0" r:id="rId5">
            <anchor moveWithCells="1">
              <from>
                <xdr:col>0</xdr:col>
                <xdr:colOff>47625</xdr:colOff>
                <xdr:row>36</xdr:row>
                <xdr:rowOff>66675</xdr:rowOff>
              </from>
              <to>
                <xdr:col>1</xdr:col>
                <xdr:colOff>733425</xdr:colOff>
                <xdr:row>39</xdr:row>
                <xdr:rowOff>28575</xdr:rowOff>
              </to>
            </anchor>
          </objectPr>
        </oleObject>
      </mc:Choice>
      <mc:Fallback>
        <oleObject progId="Equation.3" shapeId="17409" r:id="rId4"/>
      </mc:Fallback>
    </mc:AlternateContent>
  </oleObject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195"/>
  <sheetViews>
    <sheetView workbookViewId="0">
      <selection activeCell="C6" sqref="C6:H6"/>
    </sheetView>
  </sheetViews>
  <sheetFormatPr baseColWidth="10" defaultRowHeight="15" x14ac:dyDescent="0.25"/>
  <cols>
    <col min="1" max="8" width="12.28515625" customWidth="1"/>
    <col min="9" max="9" width="8.7109375" customWidth="1"/>
    <col min="10" max="20" width="12.28515625" customWidth="1"/>
    <col min="21" max="21" width="11.42578125" style="90"/>
  </cols>
  <sheetData>
    <row r="1" spans="1:21" ht="27" customHeight="1" x14ac:dyDescent="0.45">
      <c r="A1" s="4" t="s">
        <v>99</v>
      </c>
      <c r="B1" s="5"/>
      <c r="C1" s="6"/>
      <c r="D1" s="5"/>
      <c r="E1" s="5"/>
      <c r="F1" s="5"/>
      <c r="G1" s="5"/>
      <c r="H1" s="5"/>
      <c r="J1" s="4" t="s">
        <v>99</v>
      </c>
      <c r="K1" s="5"/>
      <c r="L1" s="6"/>
      <c r="M1" s="5"/>
      <c r="N1" s="5"/>
      <c r="O1" s="5"/>
      <c r="P1" s="5"/>
      <c r="Q1" s="5"/>
    </row>
    <row r="2" spans="1:21" ht="18" customHeight="1" x14ac:dyDescent="0.4">
      <c r="A2" s="7" t="s">
        <v>122</v>
      </c>
      <c r="B2" s="7" t="s">
        <v>121</v>
      </c>
      <c r="C2" s="8" t="s">
        <v>129</v>
      </c>
      <c r="D2" s="9" t="s">
        <v>123</v>
      </c>
      <c r="E2" s="111">
        <v>2015</v>
      </c>
      <c r="F2" s="5"/>
      <c r="G2" s="5"/>
      <c r="H2" s="5"/>
      <c r="J2" s="7" t="s">
        <v>125</v>
      </c>
      <c r="K2" s="7" t="s">
        <v>121</v>
      </c>
      <c r="L2" s="50" t="str">
        <f>C2</f>
        <v>April</v>
      </c>
      <c r="M2" s="9" t="s">
        <v>123</v>
      </c>
      <c r="N2" s="51">
        <f>E2</f>
        <v>2015</v>
      </c>
      <c r="O2" s="5"/>
      <c r="P2" s="5"/>
      <c r="Q2" s="5"/>
      <c r="U2" s="90" t="s">
        <v>18</v>
      </c>
    </row>
    <row r="3" spans="1:21" ht="17.100000000000001" customHeight="1" x14ac:dyDescent="0.25">
      <c r="A3" s="11"/>
      <c r="B3" s="11"/>
      <c r="C3" s="11"/>
      <c r="D3" s="11"/>
      <c r="E3" s="11"/>
      <c r="F3" s="11"/>
      <c r="G3" s="11"/>
      <c r="H3" s="11"/>
      <c r="J3" s="11"/>
      <c r="K3" s="11"/>
      <c r="L3" s="11"/>
      <c r="M3" s="11"/>
      <c r="N3" s="11"/>
      <c r="O3" s="11"/>
      <c r="P3" s="11"/>
      <c r="Q3" s="11"/>
      <c r="U3" s="90" t="s">
        <v>19</v>
      </c>
    </row>
    <row r="4" spans="1:21" ht="17.100000000000001" customHeight="1" x14ac:dyDescent="0.25">
      <c r="A4" s="12" t="s">
        <v>0</v>
      </c>
      <c r="B4" s="11"/>
      <c r="C4" s="13"/>
      <c r="D4" s="13"/>
      <c r="E4" s="14"/>
      <c r="F4" s="15"/>
      <c r="G4" s="14"/>
      <c r="H4" s="14"/>
      <c r="J4" s="12" t="s">
        <v>0</v>
      </c>
      <c r="K4" s="11"/>
      <c r="L4" s="13"/>
      <c r="M4" s="13"/>
      <c r="N4" s="14"/>
      <c r="O4" s="15"/>
      <c r="P4" s="14"/>
      <c r="Q4" s="14"/>
    </row>
    <row r="5" spans="1:21" ht="17.100000000000001" customHeight="1" x14ac:dyDescent="0.25">
      <c r="A5" s="11" t="s">
        <v>32</v>
      </c>
      <c r="B5" s="11"/>
      <c r="C5" s="133" t="str">
        <f>IF(BZW_monatlich_DR!C5="","",BZW_monatlich_DR!C5)</f>
        <v/>
      </c>
      <c r="D5" s="133"/>
      <c r="E5" s="133"/>
      <c r="F5" s="133"/>
      <c r="G5" s="133"/>
      <c r="H5" s="133"/>
      <c r="I5" s="38"/>
      <c r="J5" s="11" t="s">
        <v>32</v>
      </c>
      <c r="K5" s="11"/>
      <c r="L5" s="133" t="str">
        <f>IF(C5="","",C5)</f>
        <v/>
      </c>
      <c r="M5" s="133"/>
      <c r="N5" s="133"/>
      <c r="O5" s="133"/>
      <c r="P5" s="133"/>
      <c r="Q5" s="133"/>
      <c r="U5" s="106" t="s">
        <v>21</v>
      </c>
    </row>
    <row r="6" spans="1:21" ht="17.100000000000001" customHeight="1" x14ac:dyDescent="0.25">
      <c r="A6" s="11" t="s">
        <v>154</v>
      </c>
      <c r="B6" s="11"/>
      <c r="C6" s="134">
        <f>BZW_monatlich_DR!C6</f>
        <v>0</v>
      </c>
      <c r="D6" s="134"/>
      <c r="E6" s="134"/>
      <c r="F6" s="134"/>
      <c r="G6" s="134"/>
      <c r="H6" s="134"/>
      <c r="J6" s="11" t="s">
        <v>154</v>
      </c>
      <c r="K6" s="11"/>
      <c r="L6" s="133">
        <f>IF(C6="","",C6)</f>
        <v>0</v>
      </c>
      <c r="M6" s="133"/>
      <c r="N6" s="133"/>
      <c r="O6" s="133"/>
      <c r="P6" s="133"/>
      <c r="Q6" s="133"/>
      <c r="U6" s="106" t="s">
        <v>20</v>
      </c>
    </row>
    <row r="7" spans="1:21" ht="17.100000000000001" customHeight="1" x14ac:dyDescent="0.25">
      <c r="A7" s="11" t="s">
        <v>2</v>
      </c>
      <c r="B7" s="11"/>
      <c r="C7" s="134" t="str">
        <f>IF(BZW_monatlich_DR!C7="","",BZW_monatlich_DR!C7)</f>
        <v/>
      </c>
      <c r="D7" s="134"/>
      <c r="E7" s="14"/>
      <c r="F7" s="18" t="s">
        <v>3</v>
      </c>
      <c r="G7" s="134" t="str">
        <f>IF(BZW_monatlich_DR!G7="","",BZW_monatlich_DR!G7)</f>
        <v/>
      </c>
      <c r="H7" s="134"/>
      <c r="I7" s="38"/>
      <c r="J7" s="11" t="s">
        <v>2</v>
      </c>
      <c r="K7" s="11"/>
      <c r="L7" s="134" t="str">
        <f>IF(C7="","",C7)</f>
        <v/>
      </c>
      <c r="M7" s="134"/>
      <c r="N7" s="14"/>
      <c r="O7" s="18" t="s">
        <v>3</v>
      </c>
      <c r="P7" s="134" t="str">
        <f>IF(G7="","",G7)</f>
        <v/>
      </c>
      <c r="Q7" s="134"/>
      <c r="U7" s="106" t="s">
        <v>22</v>
      </c>
    </row>
    <row r="8" spans="1:21" ht="17.100000000000001" customHeight="1" x14ac:dyDescent="0.25">
      <c r="A8" s="11" t="s">
        <v>30</v>
      </c>
      <c r="B8" s="11"/>
      <c r="C8" s="134" t="str">
        <f>IF(BZW_monatlich_DR!C8="","",BZW_monatlich_DR!C8)</f>
        <v/>
      </c>
      <c r="D8" s="134"/>
      <c r="E8" s="14"/>
      <c r="F8" s="19" t="s">
        <v>31</v>
      </c>
      <c r="G8" s="134" t="str">
        <f>IF(BZW_monatlich_DR!G8="","",BZW_monatlich_DR!G8)</f>
        <v/>
      </c>
      <c r="H8" s="134"/>
      <c r="I8" s="38"/>
      <c r="J8" s="11" t="s">
        <v>30</v>
      </c>
      <c r="K8" s="11"/>
      <c r="L8" s="134" t="str">
        <f>IF(C8="","",C8)</f>
        <v/>
      </c>
      <c r="M8" s="134"/>
      <c r="N8" s="14"/>
      <c r="O8" s="19" t="s">
        <v>31</v>
      </c>
      <c r="P8" s="134" t="str">
        <f>IF(G8="","",G8)</f>
        <v/>
      </c>
      <c r="Q8" s="134"/>
      <c r="U8" s="106" t="s">
        <v>24</v>
      </c>
    </row>
    <row r="9" spans="1:21" ht="17.100000000000001" customHeight="1" x14ac:dyDescent="0.25">
      <c r="A9" s="11"/>
      <c r="B9" s="14"/>
      <c r="C9" s="14"/>
      <c r="D9" s="14"/>
      <c r="E9" s="11"/>
      <c r="F9" s="11"/>
      <c r="G9" s="11"/>
      <c r="H9" s="20"/>
      <c r="J9" s="11"/>
      <c r="K9" s="11"/>
      <c r="L9" s="11"/>
      <c r="M9" s="11"/>
      <c r="N9" s="11"/>
      <c r="O9" s="11"/>
      <c r="P9" s="11"/>
      <c r="Q9" s="11"/>
      <c r="U9" s="106" t="s">
        <v>23</v>
      </c>
    </row>
    <row r="10" spans="1:21" ht="17.100000000000001" customHeight="1" x14ac:dyDescent="0.25">
      <c r="A10" s="7" t="s">
        <v>35</v>
      </c>
      <c r="B10" s="11"/>
      <c r="C10" s="11"/>
      <c r="D10" s="11"/>
      <c r="E10" s="11"/>
      <c r="F10" s="11"/>
      <c r="G10" s="11"/>
      <c r="H10" s="11"/>
      <c r="J10" s="11"/>
      <c r="K10" s="11"/>
      <c r="L10" s="11"/>
      <c r="M10" s="11"/>
      <c r="N10" s="11"/>
      <c r="O10" s="11"/>
      <c r="P10" s="11"/>
      <c r="Q10" s="11"/>
      <c r="U10" s="106" t="s">
        <v>25</v>
      </c>
    </row>
    <row r="11" spans="1:21" ht="17.100000000000001" customHeight="1" x14ac:dyDescent="0.25">
      <c r="A11" s="11"/>
      <c r="B11" s="11"/>
      <c r="C11" s="11"/>
      <c r="D11" s="11"/>
      <c r="E11" s="11"/>
      <c r="F11" s="11"/>
      <c r="G11" s="11"/>
      <c r="H11" s="11"/>
      <c r="J11" s="7" t="s">
        <v>37</v>
      </c>
      <c r="K11" s="11"/>
      <c r="L11" s="11"/>
      <c r="M11" s="11"/>
      <c r="N11" s="11"/>
      <c r="O11" s="11"/>
      <c r="P11" s="11"/>
      <c r="Q11" s="11"/>
    </row>
    <row r="12" spans="1:21" ht="17.100000000000001" customHeight="1" x14ac:dyDescent="0.25">
      <c r="A12" s="11" t="s">
        <v>145</v>
      </c>
      <c r="B12" s="11"/>
      <c r="C12" s="109" t="s">
        <v>18</v>
      </c>
      <c r="D12" s="16"/>
      <c r="E12" s="11"/>
      <c r="F12" s="11"/>
      <c r="G12" s="11"/>
      <c r="H12" s="11"/>
      <c r="J12" s="11"/>
      <c r="K12" s="11"/>
      <c r="L12" s="11"/>
      <c r="M12" s="11"/>
      <c r="N12" s="11"/>
      <c r="O12" s="11"/>
      <c r="P12" s="11"/>
      <c r="Q12" s="11"/>
      <c r="U12" s="90" t="s">
        <v>124</v>
      </c>
    </row>
    <row r="13" spans="1:21" ht="17.100000000000001" customHeight="1" x14ac:dyDescent="0.25">
      <c r="A13" s="22" t="s">
        <v>142</v>
      </c>
      <c r="B13" s="11"/>
      <c r="C13" s="11"/>
      <c r="D13" s="11"/>
      <c r="E13" s="11"/>
      <c r="F13" s="11"/>
      <c r="G13" s="11"/>
      <c r="H13" s="11"/>
      <c r="J13" s="12" t="s">
        <v>144</v>
      </c>
      <c r="K13" s="11"/>
      <c r="L13" s="11"/>
      <c r="M13" s="11"/>
      <c r="N13" s="11"/>
      <c r="O13" s="12" t="s">
        <v>28</v>
      </c>
      <c r="P13" s="11"/>
      <c r="Q13" s="11"/>
      <c r="U13" s="90" t="s">
        <v>127</v>
      </c>
    </row>
    <row r="14" spans="1:21" ht="17.100000000000001" customHeight="1" x14ac:dyDescent="0.25">
      <c r="A14" s="11"/>
      <c r="B14" s="11"/>
      <c r="C14" s="11"/>
      <c r="D14" s="11"/>
      <c r="E14" s="11"/>
      <c r="F14" s="11"/>
      <c r="G14" s="11"/>
      <c r="H14" s="11"/>
      <c r="J14" s="23" t="s">
        <v>5</v>
      </c>
      <c r="K14" s="11"/>
      <c r="L14" s="120" t="str">
        <f>IF(BZW_monatlich_DR!L14="","",BZW_monatlich_DR!L14)</f>
        <v/>
      </c>
      <c r="M14" s="110"/>
      <c r="N14" s="11"/>
      <c r="O14" s="11" t="s">
        <v>61</v>
      </c>
      <c r="P14" s="11"/>
      <c r="Q14" s="11"/>
      <c r="U14" s="90" t="s">
        <v>128</v>
      </c>
    </row>
    <row r="15" spans="1:21" ht="17.100000000000001" customHeight="1" x14ac:dyDescent="0.25">
      <c r="A15" s="7" t="s">
        <v>34</v>
      </c>
      <c r="B15" s="11"/>
      <c r="C15" s="23"/>
      <c r="D15" s="14"/>
      <c r="E15" s="11"/>
      <c r="F15" s="11"/>
      <c r="G15" s="11"/>
      <c r="H15" s="11"/>
      <c r="J15" s="11" t="s">
        <v>9</v>
      </c>
      <c r="K15" s="11"/>
      <c r="L15" s="120" t="str">
        <f>IF(BZW_monatlich_DR!L15="","",BZW_monatlich_DR!L15)</f>
        <v/>
      </c>
      <c r="M15" s="110"/>
      <c r="N15" s="11"/>
      <c r="O15" s="37">
        <f>P15*0.85</f>
        <v>0</v>
      </c>
      <c r="P15" s="68">
        <f>BZW_monatlich_DR!P15</f>
        <v>0</v>
      </c>
      <c r="Q15" s="36">
        <f>P15*1.15</f>
        <v>0</v>
      </c>
      <c r="U15" s="90" t="s">
        <v>129</v>
      </c>
    </row>
    <row r="16" spans="1:21" ht="17.100000000000001" customHeight="1" x14ac:dyDescent="0.25">
      <c r="A16" s="11"/>
      <c r="B16" s="11"/>
      <c r="C16" s="11"/>
      <c r="D16" s="11"/>
      <c r="E16" s="11"/>
      <c r="F16" s="11"/>
      <c r="G16" s="11"/>
      <c r="H16" s="11"/>
      <c r="J16" s="23" t="s">
        <v>7</v>
      </c>
      <c r="K16" s="11"/>
      <c r="L16" s="120" t="str">
        <f>IF(BZW_monatlich_DR!L16="","",BZW_monatlich_DR!L16)</f>
        <v/>
      </c>
      <c r="M16" s="110"/>
      <c r="N16" s="11"/>
      <c r="O16" s="26" t="s">
        <v>103</v>
      </c>
      <c r="P16" s="26" t="s">
        <v>4</v>
      </c>
      <c r="Q16" s="26" t="s">
        <v>104</v>
      </c>
      <c r="U16" s="90" t="s">
        <v>86</v>
      </c>
    </row>
    <row r="17" spans="1:21" ht="18" customHeight="1" x14ac:dyDescent="0.25">
      <c r="A17" s="12" t="s">
        <v>146</v>
      </c>
      <c r="B17" s="11"/>
      <c r="C17" s="14"/>
      <c r="D17" s="14"/>
      <c r="E17" s="11"/>
      <c r="F17" s="11"/>
      <c r="G17" s="14"/>
      <c r="H17" s="14"/>
      <c r="I17" s="1"/>
      <c r="J17" s="11" t="s">
        <v>57</v>
      </c>
      <c r="K17" s="11"/>
      <c r="L17" s="120" t="str">
        <f>IF(BZW_monatlich_DR!L17="","",BZW_monatlich_DR!L17)</f>
        <v/>
      </c>
      <c r="M17" s="110"/>
      <c r="N17" s="11"/>
      <c r="O17" s="38" t="s">
        <v>62</v>
      </c>
      <c r="P17" s="38"/>
      <c r="Q17" s="38"/>
      <c r="U17" s="90" t="s">
        <v>130</v>
      </c>
    </row>
    <row r="18" spans="1:21" ht="18" customHeight="1" x14ac:dyDescent="0.25">
      <c r="A18" s="23" t="s">
        <v>5</v>
      </c>
      <c r="B18" s="11"/>
      <c r="C18" s="120" t="str">
        <f>IF(BZW_monatlich_DR!C18="","",BZW_monatlich_DR!C18)</f>
        <v/>
      </c>
      <c r="D18" s="103"/>
      <c r="E18" s="11"/>
      <c r="F18" s="14" t="s">
        <v>27</v>
      </c>
      <c r="G18" s="120" t="str">
        <f>IF(BZW_monatlich_DR!G18="","",BZW_monatlich_DR!G18)</f>
        <v/>
      </c>
      <c r="H18" s="103"/>
      <c r="J18" s="11" t="s">
        <v>8</v>
      </c>
      <c r="K18" s="11"/>
      <c r="L18" s="120" t="str">
        <f>IF(BZW_monatlich_DR!L18="","",BZW_monatlich_DR!L18)</f>
        <v/>
      </c>
      <c r="M18" s="110"/>
      <c r="N18" s="11"/>
      <c r="O18" s="37">
        <f>P18*0.85</f>
        <v>0</v>
      </c>
      <c r="P18" s="68">
        <f>BZW_monatlich_DR!P18</f>
        <v>0</v>
      </c>
      <c r="Q18" s="36">
        <f>P18*1.15</f>
        <v>0</v>
      </c>
      <c r="U18" s="90" t="s">
        <v>131</v>
      </c>
    </row>
    <row r="19" spans="1:21" ht="18" customHeight="1" x14ac:dyDescent="0.25">
      <c r="A19" s="11" t="s">
        <v>120</v>
      </c>
      <c r="B19" s="11"/>
      <c r="C19" s="119" t="str">
        <f>IF(BZW_monatlich_DR!C19="","",BZW_monatlich_DR!C19)</f>
        <v/>
      </c>
      <c r="D19" s="104"/>
      <c r="E19" s="11"/>
      <c r="F19" s="14" t="s">
        <v>119</v>
      </c>
      <c r="G19" s="120" t="str">
        <f>IF(BZW_monatlich_DR!G19="","",BZW_monatlich_DR!G19)</f>
        <v/>
      </c>
      <c r="H19" s="24"/>
      <c r="J19" s="14" t="s">
        <v>27</v>
      </c>
      <c r="K19" s="11"/>
      <c r="L19" s="120" t="str">
        <f>IF(BZW_monatlich_DR!L19="","",BZW_monatlich_DR!L19)</f>
        <v/>
      </c>
      <c r="M19" s="110"/>
      <c r="N19" s="11"/>
      <c r="O19" s="26" t="s">
        <v>103</v>
      </c>
      <c r="P19" s="26" t="s">
        <v>4</v>
      </c>
      <c r="Q19" s="26" t="s">
        <v>104</v>
      </c>
      <c r="U19" s="90" t="s">
        <v>132</v>
      </c>
    </row>
    <row r="20" spans="1:21" ht="18" customHeight="1" x14ac:dyDescent="0.25">
      <c r="A20" s="11" t="s">
        <v>9</v>
      </c>
      <c r="B20" s="11"/>
      <c r="C20" s="119" t="str">
        <f>IF(BZW_monatlich_DR!C20="","",BZW_monatlich_DR!C20)</f>
        <v/>
      </c>
      <c r="D20" s="104"/>
      <c r="E20" s="11"/>
      <c r="F20" s="11" t="s">
        <v>56</v>
      </c>
      <c r="G20" s="120" t="str">
        <f>IF(BZW_monatlich_DR!G20="","",BZW_monatlich_DR!G20)</f>
        <v/>
      </c>
      <c r="H20" s="24"/>
      <c r="J20" s="14" t="s">
        <v>106</v>
      </c>
      <c r="K20" s="11"/>
      <c r="L20" s="120" t="str">
        <f>IF(BZW_monatlich_DR!L20="","",BZW_monatlich_DR!L20)</f>
        <v/>
      </c>
      <c r="M20" s="110" t="str">
        <f>IF(BZW_monatlich_DR!M20="","",BZW_monatlich_DR!M20)</f>
        <v/>
      </c>
      <c r="N20" s="11"/>
      <c r="O20" s="38" t="s">
        <v>63</v>
      </c>
      <c r="P20" s="38"/>
      <c r="Q20" s="38"/>
      <c r="U20" s="90" t="s">
        <v>133</v>
      </c>
    </row>
    <row r="21" spans="1:21" ht="18" customHeight="1" x14ac:dyDescent="0.25">
      <c r="A21" s="22" t="s">
        <v>102</v>
      </c>
      <c r="B21" s="11"/>
      <c r="C21" s="11"/>
      <c r="D21" s="11"/>
      <c r="E21" s="11"/>
      <c r="F21" s="11"/>
      <c r="G21" s="11"/>
      <c r="H21" s="11"/>
      <c r="J21" s="11" t="s">
        <v>56</v>
      </c>
      <c r="K21" s="11"/>
      <c r="L21" s="120" t="str">
        <f>IF(BZW_monatlich_DR!L21="","",BZW_monatlich_DR!L21)</f>
        <v/>
      </c>
      <c r="M21" s="110"/>
      <c r="N21" s="11"/>
      <c r="O21" s="37">
        <f>P21*0.85</f>
        <v>0</v>
      </c>
      <c r="P21" s="68">
        <f>BZW_monatlich_DR!P21</f>
        <v>0</v>
      </c>
      <c r="Q21" s="36">
        <f>P21*1.15</f>
        <v>0</v>
      </c>
      <c r="U21" s="90" t="s">
        <v>134</v>
      </c>
    </row>
    <row r="22" spans="1:21" ht="18" customHeight="1" x14ac:dyDescent="0.25">
      <c r="A22" s="22"/>
      <c r="B22" s="11"/>
      <c r="C22" s="11"/>
      <c r="D22" s="11"/>
      <c r="E22" s="11"/>
      <c r="F22" s="11"/>
      <c r="G22" s="11"/>
      <c r="H22" s="11"/>
      <c r="J22" s="39" t="s">
        <v>143</v>
      </c>
      <c r="K22" s="11"/>
      <c r="L22" s="11"/>
      <c r="M22" s="11"/>
      <c r="N22" s="11"/>
      <c r="O22" s="26" t="s">
        <v>103</v>
      </c>
      <c r="P22" s="26" t="s">
        <v>4</v>
      </c>
      <c r="Q22" s="26" t="s">
        <v>104</v>
      </c>
      <c r="U22" s="90" t="s">
        <v>136</v>
      </c>
    </row>
    <row r="23" spans="1:21" ht="18" customHeight="1" x14ac:dyDescent="0.25">
      <c r="A23" s="12" t="s">
        <v>39</v>
      </c>
      <c r="B23" s="11"/>
      <c r="C23" s="11"/>
      <c r="D23" s="11"/>
      <c r="E23" s="11"/>
      <c r="F23" s="11"/>
      <c r="G23" s="11"/>
      <c r="H23" s="11"/>
      <c r="J23" s="11"/>
      <c r="K23" s="11"/>
      <c r="L23" s="11"/>
      <c r="M23" s="11"/>
      <c r="N23" s="11"/>
      <c r="O23" s="38" t="s">
        <v>80</v>
      </c>
      <c r="P23" s="38"/>
      <c r="Q23" s="38"/>
      <c r="U23" s="90" t="s">
        <v>135</v>
      </c>
    </row>
    <row r="24" spans="1:21" ht="18" customHeight="1" x14ac:dyDescent="0.25">
      <c r="A24" s="23" t="s">
        <v>7</v>
      </c>
      <c r="B24" s="124">
        <f>BZW_monatlich_DR!B24</f>
        <v>0</v>
      </c>
      <c r="C24" s="124" t="str">
        <f>BZW_monatlich_DR!C24</f>
        <v xml:space="preserve">Höhe: </v>
      </c>
      <c r="D24" s="11"/>
      <c r="E24" s="18" t="s">
        <v>57</v>
      </c>
      <c r="F24" s="37">
        <f>G24*0.85</f>
        <v>0</v>
      </c>
      <c r="G24" s="68">
        <f>BZW_monatlich_DR!G24</f>
        <v>0</v>
      </c>
      <c r="H24" s="36">
        <f>G24*1.15</f>
        <v>0</v>
      </c>
      <c r="J24" s="12" t="s">
        <v>59</v>
      </c>
      <c r="K24" s="11"/>
      <c r="L24" s="11"/>
      <c r="M24" s="11"/>
      <c r="N24" s="11"/>
      <c r="O24" s="37">
        <f>P24*0.85</f>
        <v>0</v>
      </c>
      <c r="P24" s="68">
        <f>BZW_monatlich_DR!P24</f>
        <v>0</v>
      </c>
      <c r="Q24" s="36">
        <f>P24*1.15</f>
        <v>0</v>
      </c>
    </row>
    <row r="25" spans="1:21" ht="18" customHeight="1" x14ac:dyDescent="0.35">
      <c r="A25" s="11" t="s">
        <v>8</v>
      </c>
      <c r="B25" s="125">
        <f>BZW_monatlich_DR!B25</f>
        <v>0</v>
      </c>
      <c r="C25" s="117"/>
      <c r="D25" s="11"/>
      <c r="E25" s="18" t="s">
        <v>58</v>
      </c>
      <c r="F25" s="37" t="e">
        <f>G25*0.85</f>
        <v>#VALUE!</v>
      </c>
      <c r="G25" s="68" t="str">
        <f>BZW_monatlich_DR!G25</f>
        <v/>
      </c>
      <c r="H25" s="36" t="e">
        <f>G25*1.15</f>
        <v>#VALUE!</v>
      </c>
      <c r="J25" s="11" t="s">
        <v>60</v>
      </c>
      <c r="K25" s="11"/>
      <c r="L25" s="11"/>
      <c r="M25" s="11"/>
      <c r="N25" s="11"/>
      <c r="O25" s="26" t="s">
        <v>103</v>
      </c>
      <c r="P25" s="26" t="s">
        <v>4</v>
      </c>
      <c r="Q25" s="26" t="s">
        <v>104</v>
      </c>
    </row>
    <row r="26" spans="1:21" ht="18" customHeight="1" x14ac:dyDescent="0.25">
      <c r="A26" s="11"/>
      <c r="B26" s="18"/>
      <c r="C26" s="18"/>
      <c r="D26" s="11"/>
      <c r="E26" s="18"/>
      <c r="F26" s="26" t="s">
        <v>103</v>
      </c>
      <c r="G26" s="26" t="s">
        <v>4</v>
      </c>
      <c r="H26" s="26" t="s">
        <v>104</v>
      </c>
      <c r="J26" s="11"/>
      <c r="K26" s="11"/>
      <c r="L26" s="11"/>
      <c r="M26" s="11"/>
      <c r="N26" s="11"/>
      <c r="O26" s="11"/>
      <c r="P26" s="11"/>
      <c r="Q26" s="11"/>
      <c r="U26" s="91">
        <v>5</v>
      </c>
    </row>
    <row r="27" spans="1:21" ht="18" customHeight="1" x14ac:dyDescent="0.25">
      <c r="A27" s="12" t="s">
        <v>40</v>
      </c>
      <c r="B27" s="18"/>
      <c r="C27" s="18"/>
      <c r="D27" s="11"/>
      <c r="E27" s="18"/>
      <c r="F27" s="11"/>
      <c r="G27" s="11"/>
      <c r="H27" s="11"/>
      <c r="J27" s="11"/>
      <c r="K27" s="11"/>
      <c r="L27" s="11"/>
      <c r="M27" s="11"/>
      <c r="N27" s="11"/>
      <c r="O27" s="11"/>
      <c r="P27" s="11"/>
      <c r="Q27" s="11"/>
      <c r="U27" s="91">
        <v>4.5</v>
      </c>
    </row>
    <row r="28" spans="1:21" ht="18" customHeight="1" x14ac:dyDescent="0.25">
      <c r="A28" s="23" t="s">
        <v>7</v>
      </c>
      <c r="B28" s="124">
        <f>BZW_monatlich_DR!B28</f>
        <v>0</v>
      </c>
      <c r="C28" s="124" t="str">
        <f>BZW_monatlich_DR!C28</f>
        <v xml:space="preserve">Höhe: </v>
      </c>
      <c r="D28" s="11"/>
      <c r="E28" s="18" t="s">
        <v>57</v>
      </c>
      <c r="F28" s="37">
        <f>G28*0.85</f>
        <v>0</v>
      </c>
      <c r="G28" s="68">
        <f>BZW_monatlich_DR!G28</f>
        <v>0</v>
      </c>
      <c r="H28" s="36">
        <f>G28*1.15</f>
        <v>0</v>
      </c>
      <c r="J28" s="12" t="s">
        <v>64</v>
      </c>
      <c r="K28" s="11"/>
      <c r="L28" s="11"/>
      <c r="M28" s="11"/>
      <c r="N28" s="11"/>
      <c r="O28" s="11"/>
      <c r="P28" s="40"/>
      <c r="Q28" s="41"/>
      <c r="U28" s="91">
        <v>4</v>
      </c>
    </row>
    <row r="29" spans="1:21" ht="18" customHeight="1" x14ac:dyDescent="0.25">
      <c r="A29" s="11" t="s">
        <v>8</v>
      </c>
      <c r="B29" s="125">
        <f>BZW_monatlich_DR!B29</f>
        <v>0</v>
      </c>
      <c r="C29" s="117"/>
      <c r="D29" s="11"/>
      <c r="E29" s="18" t="s">
        <v>58</v>
      </c>
      <c r="F29" s="37" t="e">
        <f>G29*0.85</f>
        <v>#VALUE!</v>
      </c>
      <c r="G29" s="68" t="str">
        <f>BZW_monatlich_DR!G29</f>
        <v/>
      </c>
      <c r="H29" s="36" t="e">
        <f>G29*1.15</f>
        <v>#VALUE!</v>
      </c>
      <c r="J29" s="139" t="s">
        <v>65</v>
      </c>
      <c r="K29" s="42" t="s">
        <v>66</v>
      </c>
      <c r="L29" s="42" t="s">
        <v>79</v>
      </c>
      <c r="M29" s="42" t="s">
        <v>78</v>
      </c>
      <c r="N29" s="42" t="s">
        <v>77</v>
      </c>
      <c r="O29" s="42" t="s">
        <v>76</v>
      </c>
      <c r="P29" s="42" t="s">
        <v>75</v>
      </c>
      <c r="Q29" s="42" t="s">
        <v>74</v>
      </c>
      <c r="U29" s="91">
        <v>3.5</v>
      </c>
    </row>
    <row r="30" spans="1:21" ht="18" customHeight="1" x14ac:dyDescent="0.25">
      <c r="A30" s="11"/>
      <c r="B30" s="18"/>
      <c r="C30" s="18"/>
      <c r="D30" s="11"/>
      <c r="E30" s="18"/>
      <c r="F30" s="26" t="s">
        <v>103</v>
      </c>
      <c r="G30" s="26" t="s">
        <v>4</v>
      </c>
      <c r="H30" s="26" t="s">
        <v>104</v>
      </c>
      <c r="J30" s="140"/>
      <c r="K30" s="42" t="s">
        <v>67</v>
      </c>
      <c r="L30" s="42" t="s">
        <v>68</v>
      </c>
      <c r="M30" s="42" t="s">
        <v>69</v>
      </c>
      <c r="N30" s="42" t="s">
        <v>70</v>
      </c>
      <c r="O30" s="42" t="s">
        <v>71</v>
      </c>
      <c r="P30" s="42" t="s">
        <v>72</v>
      </c>
      <c r="Q30" s="42" t="s">
        <v>73</v>
      </c>
      <c r="U30" s="91">
        <v>3</v>
      </c>
    </row>
    <row r="31" spans="1:21" ht="18" customHeight="1" x14ac:dyDescent="0.25">
      <c r="A31" s="12" t="s">
        <v>41</v>
      </c>
      <c r="B31" s="18"/>
      <c r="C31" s="18"/>
      <c r="D31" s="11"/>
      <c r="E31" s="18"/>
      <c r="F31" s="11"/>
      <c r="G31" s="11"/>
      <c r="H31" s="11"/>
      <c r="J31" s="11"/>
      <c r="K31" s="11"/>
      <c r="L31" s="11"/>
      <c r="M31" s="11"/>
      <c r="N31" s="11"/>
      <c r="O31" s="11"/>
      <c r="P31" s="11"/>
      <c r="Q31" s="11"/>
      <c r="U31" s="91">
        <v>2.5</v>
      </c>
    </row>
    <row r="32" spans="1:21" ht="18" customHeight="1" x14ac:dyDescent="0.25">
      <c r="A32" s="23" t="s">
        <v>7</v>
      </c>
      <c r="B32" s="124">
        <f>BZW_monatlich_DR!B32</f>
        <v>0</v>
      </c>
      <c r="C32" s="124" t="str">
        <f>BZW_monatlich_DR!C32</f>
        <v xml:space="preserve">Höhe: </v>
      </c>
      <c r="D32" s="11"/>
      <c r="E32" s="18" t="s">
        <v>57</v>
      </c>
      <c r="F32" s="37">
        <f>G32*0.85</f>
        <v>0</v>
      </c>
      <c r="G32" s="68">
        <f>BZW_monatlich_DR!G32</f>
        <v>0</v>
      </c>
      <c r="H32" s="36">
        <f>G32*1.15</f>
        <v>0</v>
      </c>
      <c r="J32" s="12" t="s">
        <v>42</v>
      </c>
      <c r="K32" s="11"/>
      <c r="L32" s="11"/>
      <c r="M32" s="11"/>
      <c r="N32" s="11"/>
      <c r="O32" s="11"/>
      <c r="P32" s="11"/>
      <c r="Q32" s="11"/>
      <c r="U32" s="91">
        <v>2</v>
      </c>
    </row>
    <row r="33" spans="1:21" ht="18" customHeight="1" x14ac:dyDescent="0.25">
      <c r="A33" s="11" t="s">
        <v>8</v>
      </c>
      <c r="B33" s="125">
        <f>BZW_monatlich_DR!B33</f>
        <v>0</v>
      </c>
      <c r="C33" s="117"/>
      <c r="D33" s="11"/>
      <c r="E33" s="18" t="s">
        <v>58</v>
      </c>
      <c r="F33" s="37" t="e">
        <f>G33*0.85</f>
        <v>#VALUE!</v>
      </c>
      <c r="G33" s="68" t="str">
        <f>BZW_monatlich_DR!G33</f>
        <v/>
      </c>
      <c r="H33" s="36" t="e">
        <f>G33*1.15</f>
        <v>#VALUE!</v>
      </c>
      <c r="J33" s="43" t="s">
        <v>113</v>
      </c>
      <c r="K33" s="44" t="s">
        <v>114</v>
      </c>
      <c r="L33" s="43" t="s">
        <v>114</v>
      </c>
      <c r="M33" s="44" t="s">
        <v>115</v>
      </c>
      <c r="N33" s="43" t="s">
        <v>116</v>
      </c>
      <c r="O33" s="44" t="s">
        <v>117</v>
      </c>
      <c r="P33" s="43" t="s">
        <v>117</v>
      </c>
      <c r="Q33" s="43" t="s">
        <v>118</v>
      </c>
      <c r="R33" s="1"/>
      <c r="U33" s="91">
        <v>1.5</v>
      </c>
    </row>
    <row r="34" spans="1:21" ht="18" customHeight="1" x14ac:dyDescent="0.25">
      <c r="A34" s="11"/>
      <c r="B34" s="11"/>
      <c r="C34" s="11"/>
      <c r="D34" s="11"/>
      <c r="E34" s="27"/>
      <c r="F34" s="26" t="s">
        <v>103</v>
      </c>
      <c r="G34" s="26" t="s">
        <v>4</v>
      </c>
      <c r="H34" s="26" t="s">
        <v>104</v>
      </c>
      <c r="I34" s="1"/>
      <c r="J34" s="92"/>
      <c r="K34" s="93"/>
      <c r="L34" s="94">
        <f>K34</f>
        <v>0</v>
      </c>
      <c r="M34" s="93"/>
      <c r="N34" s="95"/>
      <c r="O34" s="93"/>
      <c r="P34" s="94">
        <f>O34</f>
        <v>0</v>
      </c>
      <c r="Q34" s="92"/>
      <c r="R34" s="1"/>
      <c r="U34" s="91">
        <v>1</v>
      </c>
    </row>
    <row r="35" spans="1:21" ht="18" customHeight="1" x14ac:dyDescent="0.25">
      <c r="A35" s="11"/>
      <c r="B35" s="11"/>
      <c r="C35" s="11"/>
      <c r="D35" s="11"/>
      <c r="E35" s="11"/>
      <c r="F35" s="26"/>
      <c r="G35" s="26"/>
      <c r="H35" s="26"/>
      <c r="J35" s="155" t="str">
        <f>CONCATENATE("Δ1: ",J34-K34)</f>
        <v>Δ1: 0</v>
      </c>
      <c r="K35" s="156"/>
      <c r="L35" s="155" t="str">
        <f>CONCATENATE("Δ2: ",K34-M34)</f>
        <v>Δ2: 0</v>
      </c>
      <c r="M35" s="156"/>
      <c r="N35" s="155" t="str">
        <f>CONCATENATE("Δ3: ",N34-O34)</f>
        <v>Δ3: 0</v>
      </c>
      <c r="O35" s="156"/>
      <c r="P35" s="155" t="str">
        <f>CONCATENATE("Δ4: ",O34-Q34)</f>
        <v>Δ4: 0</v>
      </c>
      <c r="Q35" s="155"/>
      <c r="R35" s="1"/>
      <c r="U35" s="91">
        <v>0.5</v>
      </c>
    </row>
    <row r="36" spans="1:21" ht="18" customHeight="1" x14ac:dyDescent="0.25">
      <c r="A36" s="12" t="s">
        <v>59</v>
      </c>
      <c r="B36" s="11"/>
      <c r="C36" s="11"/>
      <c r="D36" s="11"/>
      <c r="E36" s="11"/>
      <c r="F36" s="26"/>
      <c r="G36" s="26"/>
      <c r="H36" s="26"/>
      <c r="J36" s="137" t="str">
        <f>CONCATENATE("Status Δ1:  ",IF(AND(J34="",K34=""),"",IF(P15&gt;0,IF(OR(J34-K34&lt;P15*0.85,J34-K34&gt;P15*1.15),"nicht O.K.","O.K."),IF(OR(J34-K34&gt;P15*0.85,J34-K34&lt;P15*1.15),"nicht O.K.","O.K."))))</f>
        <v xml:space="preserve">Status Δ1:  </v>
      </c>
      <c r="K36" s="138"/>
      <c r="L36" s="137" t="str">
        <f>CONCATENATE("Status Δ2:  ",IF(AND(K34="",M34=""),"",IF(P18&gt;0,IF(OR(K34-M34&lt;P18*0.85,K34-M34&gt;P18*1.15),"nicht O.K.","O.K."),IF(OR(K34-M34&gt;P18*0.85,K34-M34&lt;P18*1.15),"nicht O.K.","O.K."))))</f>
        <v xml:space="preserve">Status Δ2:  </v>
      </c>
      <c r="M36" s="138"/>
      <c r="N36" s="137" t="str">
        <f>CONCATENATE("Status Δ3:  ",IF(AND(N34="",O34=""),"",IF(P21&gt;0,IF(OR(N34-O34&lt;P21*0.85,N34-O34&gt;P21*1.15),"nicht O.K.","O.K."),IF(OR(N34-O34&gt;P21*0.85,N34-O34&lt;P21*1.15),"nicht O.K.","O.K."))))</f>
        <v xml:space="preserve">Status Δ3:  </v>
      </c>
      <c r="O36" s="138"/>
      <c r="P36" s="137" t="str">
        <f>CONCATENATE("Status Δ4:  ",IF(AND(O34="",Q34=""),"",IF(P24&gt;0,IF(OR(O34-Q34&lt;P24*0.85,O34-Q34&gt;P24*1.15),"nicht O.K.","O.K."),IF(OR(O34-Q34&gt;P24*0.85,O34-Q34&lt;P24*1.15),"nicht O.K.","O.K."))))</f>
        <v xml:space="preserve">Status Δ4:  </v>
      </c>
      <c r="Q36" s="137"/>
      <c r="R36" s="1"/>
      <c r="U36" s="91">
        <v>0</v>
      </c>
    </row>
    <row r="37" spans="1:21" ht="18" customHeight="1" x14ac:dyDescent="0.25">
      <c r="A37" s="11"/>
      <c r="B37" s="11"/>
      <c r="C37" s="28" t="s">
        <v>53</v>
      </c>
      <c r="D37" s="11"/>
      <c r="E37" s="11"/>
      <c r="F37" s="26"/>
      <c r="G37" s="26"/>
      <c r="H37" s="26"/>
      <c r="J37" s="38"/>
      <c r="K37" s="11"/>
      <c r="L37" s="11"/>
      <c r="M37" s="11"/>
      <c r="N37" s="11"/>
      <c r="O37" s="11"/>
      <c r="P37" s="11"/>
      <c r="Q37" s="11"/>
    </row>
    <row r="38" spans="1:21" ht="18" customHeight="1" x14ac:dyDescent="0.25">
      <c r="A38" s="11"/>
      <c r="B38" s="11"/>
      <c r="C38" s="28" t="s">
        <v>52</v>
      </c>
      <c r="D38" s="11"/>
      <c r="E38" s="11"/>
      <c r="F38" s="26"/>
      <c r="G38" s="26"/>
      <c r="H38" s="26"/>
      <c r="J38" s="7" t="s">
        <v>36</v>
      </c>
      <c r="K38" s="11"/>
      <c r="L38" s="11"/>
      <c r="M38" s="11"/>
      <c r="N38" s="11"/>
      <c r="O38" s="11"/>
      <c r="P38" s="11"/>
      <c r="Q38" s="11"/>
    </row>
    <row r="39" spans="1:21" ht="18" customHeight="1" x14ac:dyDescent="0.25">
      <c r="A39" s="11"/>
      <c r="B39" s="11"/>
      <c r="C39" s="28" t="s">
        <v>47</v>
      </c>
      <c r="D39" s="11"/>
      <c r="E39" s="11"/>
      <c r="F39" s="26"/>
      <c r="G39" s="26"/>
      <c r="H39" s="26"/>
      <c r="J39" s="11"/>
      <c r="K39" s="11"/>
      <c r="L39" s="11"/>
      <c r="M39" s="11"/>
      <c r="N39" s="11"/>
      <c r="O39" s="11"/>
      <c r="P39" s="11"/>
      <c r="Q39" s="11"/>
    </row>
    <row r="40" spans="1:21" ht="18" customHeight="1" x14ac:dyDescent="0.25">
      <c r="A40" s="11"/>
      <c r="B40" s="11"/>
      <c r="C40" s="11"/>
      <c r="D40" s="11"/>
      <c r="E40" s="11"/>
      <c r="F40" s="11"/>
      <c r="G40" s="11"/>
      <c r="H40" s="11"/>
      <c r="J40" s="11" t="s">
        <v>147</v>
      </c>
      <c r="K40" s="11"/>
      <c r="L40" s="107"/>
      <c r="M40" s="107"/>
      <c r="N40" s="11"/>
      <c r="O40" s="11"/>
      <c r="P40" s="11"/>
      <c r="Q40" s="11"/>
    </row>
    <row r="41" spans="1:21" ht="18" customHeight="1" x14ac:dyDescent="0.25">
      <c r="A41" s="12" t="s">
        <v>42</v>
      </c>
      <c r="B41" s="11"/>
      <c r="C41" s="11"/>
      <c r="D41" s="11"/>
      <c r="E41" s="11"/>
      <c r="F41" s="11"/>
      <c r="G41" s="11"/>
      <c r="H41" s="11"/>
      <c r="J41" s="47" t="s">
        <v>112</v>
      </c>
      <c r="K41" s="11"/>
      <c r="L41" s="122" t="s">
        <v>151</v>
      </c>
      <c r="M41" s="122" t="s">
        <v>152</v>
      </c>
      <c r="N41" s="11"/>
      <c r="O41" s="11"/>
      <c r="P41" s="11"/>
      <c r="Q41" s="11"/>
    </row>
    <row r="42" spans="1:21" ht="18" customHeight="1" x14ac:dyDescent="0.25">
      <c r="A42" s="29" t="s">
        <v>43</v>
      </c>
      <c r="B42" s="29" t="s">
        <v>14</v>
      </c>
      <c r="C42" s="29" t="s">
        <v>48</v>
      </c>
      <c r="D42" s="29" t="s">
        <v>49</v>
      </c>
      <c r="E42" s="29" t="s">
        <v>50</v>
      </c>
      <c r="F42" s="29" t="s">
        <v>51</v>
      </c>
      <c r="G42" s="29" t="s">
        <v>38</v>
      </c>
      <c r="H42" s="29" t="s">
        <v>15</v>
      </c>
      <c r="J42" s="11"/>
      <c r="K42" s="11"/>
      <c r="L42" s="11"/>
      <c r="M42" s="11"/>
      <c r="N42" s="11"/>
      <c r="O42" s="11"/>
      <c r="P42" s="11"/>
      <c r="Q42" s="11"/>
    </row>
    <row r="43" spans="1:21" ht="18" customHeight="1" x14ac:dyDescent="0.25">
      <c r="A43" s="30" t="s">
        <v>44</v>
      </c>
      <c r="B43" s="30"/>
      <c r="C43" s="30"/>
      <c r="D43" s="30"/>
      <c r="E43" s="30"/>
      <c r="F43" s="30"/>
      <c r="G43" s="32" t="str">
        <f>IF(C43&lt;&gt;"",ABS(C43-E43)/SQRT((D43^2+F43^2)/2),"")</f>
        <v/>
      </c>
      <c r="H43" s="34" t="str">
        <f>IF(AND(B43="",C43="",D43="",E43="",F43=""),"",IF(OR(B43&lt;$F$24,B43&gt;$H$24,G43&lt;$F$25,G43&gt;$H$25),"nicht O.K.","O.K."))</f>
        <v/>
      </c>
      <c r="J43" s="11"/>
      <c r="K43" s="11"/>
      <c r="L43" s="11"/>
      <c r="M43" s="11"/>
      <c r="N43" s="11"/>
      <c r="O43" s="11"/>
      <c r="P43" s="11"/>
      <c r="Q43" s="11"/>
    </row>
    <row r="44" spans="1:21" ht="18" customHeight="1" x14ac:dyDescent="0.25">
      <c r="A44" s="30" t="s">
        <v>45</v>
      </c>
      <c r="B44" s="30"/>
      <c r="C44" s="30"/>
      <c r="D44" s="30"/>
      <c r="E44" s="30"/>
      <c r="F44" s="30"/>
      <c r="G44" s="32" t="str">
        <f>IF(C44&lt;&gt;"",ABS(C44-E44)/SQRT((D44^2+F44^2)/2),"")</f>
        <v/>
      </c>
      <c r="H44" s="34" t="str">
        <f>IF(AND(B44="",C44="",D44="",E44="",F44=""),"",IF(OR(B44&lt;$F$28,B44&gt;$H$28,G44&lt;$F$29,G44&gt;$H$29),"nicht O.K.","O.K."))</f>
        <v/>
      </c>
      <c r="J44" s="157"/>
      <c r="K44" s="157"/>
      <c r="L44" s="11"/>
      <c r="M44" s="48"/>
      <c r="N44" s="11"/>
      <c r="O44" s="109"/>
      <c r="P44" s="109"/>
      <c r="Q44" s="109"/>
    </row>
    <row r="45" spans="1:21" ht="18" customHeight="1" x14ac:dyDescent="0.25">
      <c r="A45" s="31" t="s">
        <v>46</v>
      </c>
      <c r="B45" s="31"/>
      <c r="C45" s="31"/>
      <c r="D45" s="31"/>
      <c r="E45" s="31"/>
      <c r="F45" s="31"/>
      <c r="G45" s="33" t="str">
        <f>IF(C45&lt;&gt;"",ABS(C45-E45)/SQRT((D45^2+F45^2)/2),"")</f>
        <v/>
      </c>
      <c r="H45" s="35" t="str">
        <f>IF(AND(B45="",C45="",D45="",E45="",F45=""),"",IF(OR(B45&lt;$F$32,B45&gt;$H$32,G45&lt;$F$33,G45&gt;$H$33),"nicht O.K.","O.K."))</f>
        <v/>
      </c>
      <c r="J45" s="143" t="s">
        <v>149</v>
      </c>
      <c r="K45" s="143"/>
      <c r="L45" s="11"/>
      <c r="M45" s="116" t="s">
        <v>148</v>
      </c>
      <c r="N45" s="11"/>
      <c r="O45" s="143" t="s">
        <v>16</v>
      </c>
      <c r="P45" s="143"/>
      <c r="Q45" s="143"/>
    </row>
    <row r="46" spans="1:21" ht="18" customHeight="1" x14ac:dyDescent="0.25">
      <c r="A46" s="11"/>
      <c r="B46" s="11"/>
      <c r="C46" s="11"/>
      <c r="D46" s="11"/>
      <c r="E46" s="11"/>
      <c r="F46" s="11"/>
      <c r="G46" s="11"/>
      <c r="H46" s="11"/>
      <c r="J46" s="38"/>
      <c r="K46" s="38"/>
      <c r="L46" s="38"/>
      <c r="M46" s="38"/>
      <c r="N46" s="38"/>
      <c r="O46" s="38"/>
      <c r="P46" s="38"/>
      <c r="Q46" s="38"/>
    </row>
    <row r="47" spans="1:21" ht="18" customHeight="1" x14ac:dyDescent="0.25"/>
    <row r="48" spans="1:21" ht="18" customHeight="1" x14ac:dyDescent="0.25"/>
    <row r="49" ht="18" customHeight="1" x14ac:dyDescent="0.25"/>
    <row r="50" ht="18" customHeight="1" x14ac:dyDescent="0.25"/>
    <row r="51" ht="18" customHeight="1" x14ac:dyDescent="0.25"/>
    <row r="52" ht="18" customHeight="1" x14ac:dyDescent="0.25"/>
    <row r="53" ht="18" customHeight="1" x14ac:dyDescent="0.25"/>
    <row r="54" ht="18" customHeight="1" x14ac:dyDescent="0.25"/>
    <row r="55" ht="18" customHeight="1" x14ac:dyDescent="0.25"/>
    <row r="56" ht="18" customHeight="1" x14ac:dyDescent="0.25"/>
    <row r="57" ht="18" customHeight="1" x14ac:dyDescent="0.25"/>
    <row r="58" ht="18" customHeight="1" x14ac:dyDescent="0.25"/>
    <row r="59" ht="18" customHeight="1" x14ac:dyDescent="0.25"/>
    <row r="60" ht="18" customHeight="1" x14ac:dyDescent="0.25"/>
    <row r="61" ht="18" customHeight="1" x14ac:dyDescent="0.25"/>
    <row r="62" ht="18" customHeight="1" x14ac:dyDescent="0.25"/>
    <row r="63" ht="18" customHeight="1" x14ac:dyDescent="0.25"/>
    <row r="64" ht="18" customHeight="1" x14ac:dyDescent="0.25"/>
    <row r="65" ht="18" customHeight="1" x14ac:dyDescent="0.25"/>
    <row r="66" ht="18" customHeight="1" x14ac:dyDescent="0.25"/>
    <row r="67" ht="18" customHeight="1" x14ac:dyDescent="0.25"/>
    <row r="68" ht="18" customHeight="1" x14ac:dyDescent="0.25"/>
    <row r="69" ht="18" customHeight="1" x14ac:dyDescent="0.25"/>
    <row r="70" ht="18" customHeight="1" x14ac:dyDescent="0.25"/>
    <row r="71" ht="18" customHeight="1" x14ac:dyDescent="0.25"/>
    <row r="72" ht="18" customHeight="1" x14ac:dyDescent="0.25"/>
    <row r="73" ht="18" customHeight="1" x14ac:dyDescent="0.25"/>
    <row r="74" ht="18" customHeight="1" x14ac:dyDescent="0.25"/>
    <row r="75" ht="18" customHeight="1" x14ac:dyDescent="0.25"/>
    <row r="76" ht="18" customHeight="1" x14ac:dyDescent="0.25"/>
    <row r="77" ht="18" customHeight="1" x14ac:dyDescent="0.25"/>
    <row r="78" ht="18" customHeight="1" x14ac:dyDescent="0.25"/>
    <row r="79" ht="18" customHeight="1" x14ac:dyDescent="0.25"/>
    <row r="80" ht="18" customHeight="1" x14ac:dyDescent="0.25"/>
    <row r="81" ht="18" customHeight="1" x14ac:dyDescent="0.25"/>
    <row r="82" ht="18" customHeight="1" x14ac:dyDescent="0.25"/>
    <row r="83" ht="18" customHeight="1" x14ac:dyDescent="0.25"/>
    <row r="84" ht="18" customHeight="1" x14ac:dyDescent="0.25"/>
    <row r="85" ht="18" customHeight="1" x14ac:dyDescent="0.25"/>
    <row r="86" ht="18" customHeight="1" x14ac:dyDescent="0.25"/>
    <row r="87" ht="18" customHeight="1" x14ac:dyDescent="0.25"/>
    <row r="88" ht="18" customHeight="1" x14ac:dyDescent="0.25"/>
    <row r="89" ht="18" customHeight="1" x14ac:dyDescent="0.25"/>
    <row r="90" ht="18" customHeight="1" x14ac:dyDescent="0.25"/>
    <row r="91" ht="18" customHeight="1" x14ac:dyDescent="0.25"/>
    <row r="92" ht="18" customHeight="1" x14ac:dyDescent="0.25"/>
    <row r="93" ht="18" customHeight="1" x14ac:dyDescent="0.25"/>
    <row r="94" ht="18" customHeight="1" x14ac:dyDescent="0.25"/>
    <row r="95" ht="18" customHeight="1" x14ac:dyDescent="0.25"/>
    <row r="96" ht="18" customHeight="1" x14ac:dyDescent="0.25"/>
    <row r="97" ht="18" customHeight="1" x14ac:dyDescent="0.25"/>
    <row r="98" ht="18" customHeight="1" x14ac:dyDescent="0.25"/>
    <row r="99" ht="18" customHeight="1" x14ac:dyDescent="0.25"/>
    <row r="100" ht="18" customHeight="1" x14ac:dyDescent="0.25"/>
    <row r="101" ht="18" customHeight="1" x14ac:dyDescent="0.25"/>
    <row r="102" ht="18" customHeight="1" x14ac:dyDescent="0.25"/>
    <row r="103" ht="18" customHeight="1" x14ac:dyDescent="0.25"/>
    <row r="104" ht="18" customHeight="1" x14ac:dyDescent="0.25"/>
    <row r="105" ht="18" customHeight="1" x14ac:dyDescent="0.25"/>
    <row r="106" ht="18" customHeight="1" x14ac:dyDescent="0.25"/>
    <row r="107" ht="18" customHeight="1" x14ac:dyDescent="0.25"/>
    <row r="108" ht="18" customHeight="1" x14ac:dyDescent="0.25"/>
    <row r="109" ht="18" customHeight="1" x14ac:dyDescent="0.25"/>
    <row r="110" ht="18" customHeight="1" x14ac:dyDescent="0.25"/>
    <row r="111" ht="18" customHeight="1" x14ac:dyDescent="0.25"/>
    <row r="112" ht="18" customHeight="1" x14ac:dyDescent="0.25"/>
    <row r="113" ht="18" customHeight="1" x14ac:dyDescent="0.25"/>
    <row r="114" ht="18" customHeight="1" x14ac:dyDescent="0.25"/>
    <row r="115" ht="18" customHeight="1" x14ac:dyDescent="0.25"/>
    <row r="116" ht="18" customHeight="1" x14ac:dyDescent="0.25"/>
    <row r="117" ht="18" customHeight="1" x14ac:dyDescent="0.25"/>
    <row r="118" ht="18" customHeight="1" x14ac:dyDescent="0.25"/>
    <row r="119" ht="18" customHeight="1" x14ac:dyDescent="0.25"/>
    <row r="120" ht="18" customHeight="1" x14ac:dyDescent="0.25"/>
    <row r="121" ht="18" customHeight="1" x14ac:dyDescent="0.25"/>
    <row r="122" ht="18" customHeight="1" x14ac:dyDescent="0.25"/>
    <row r="123" ht="18" customHeight="1" x14ac:dyDescent="0.25"/>
    <row r="124" ht="18" customHeight="1" x14ac:dyDescent="0.25"/>
    <row r="125" ht="18" customHeight="1" x14ac:dyDescent="0.25"/>
    <row r="126" ht="18" customHeight="1" x14ac:dyDescent="0.25"/>
    <row r="127" ht="18" customHeight="1" x14ac:dyDescent="0.25"/>
    <row r="128" ht="18" customHeight="1" x14ac:dyDescent="0.25"/>
    <row r="129" ht="18" customHeight="1" x14ac:dyDescent="0.25"/>
    <row r="130" ht="18" customHeight="1" x14ac:dyDescent="0.25"/>
    <row r="131" ht="18" customHeight="1" x14ac:dyDescent="0.25"/>
    <row r="132" ht="18" customHeight="1" x14ac:dyDescent="0.25"/>
    <row r="133" ht="18" customHeight="1" x14ac:dyDescent="0.25"/>
    <row r="134" ht="18" customHeight="1" x14ac:dyDescent="0.25"/>
    <row r="135" ht="18" customHeight="1" x14ac:dyDescent="0.25"/>
    <row r="136" ht="18" customHeight="1" x14ac:dyDescent="0.25"/>
    <row r="137" ht="18" customHeight="1" x14ac:dyDescent="0.25"/>
    <row r="138" ht="18" customHeight="1" x14ac:dyDescent="0.25"/>
    <row r="139" ht="18" customHeight="1" x14ac:dyDescent="0.25"/>
    <row r="140" ht="18" customHeight="1" x14ac:dyDescent="0.25"/>
    <row r="141" ht="18" customHeight="1" x14ac:dyDescent="0.25"/>
    <row r="142" ht="18" customHeight="1" x14ac:dyDescent="0.25"/>
    <row r="143" ht="18" customHeight="1" x14ac:dyDescent="0.25"/>
    <row r="144" ht="18" customHeight="1" x14ac:dyDescent="0.25"/>
    <row r="145" ht="18" customHeight="1" x14ac:dyDescent="0.25"/>
    <row r="146" ht="18" customHeight="1" x14ac:dyDescent="0.25"/>
    <row r="147" ht="18" customHeight="1" x14ac:dyDescent="0.25"/>
    <row r="148" ht="18" customHeight="1" x14ac:dyDescent="0.25"/>
    <row r="149" ht="18" customHeight="1" x14ac:dyDescent="0.25"/>
    <row r="150" ht="18" customHeight="1" x14ac:dyDescent="0.25"/>
    <row r="151" ht="18" customHeight="1" x14ac:dyDescent="0.25"/>
    <row r="152" ht="18" customHeight="1" x14ac:dyDescent="0.25"/>
    <row r="153" ht="18" customHeight="1" x14ac:dyDescent="0.25"/>
    <row r="154" ht="18" customHeight="1" x14ac:dyDescent="0.25"/>
    <row r="155" ht="18" customHeight="1" x14ac:dyDescent="0.25"/>
    <row r="156" ht="18" customHeight="1" x14ac:dyDescent="0.25"/>
    <row r="157" ht="18" customHeight="1" x14ac:dyDescent="0.25"/>
    <row r="158" ht="18" customHeight="1" x14ac:dyDescent="0.25"/>
    <row r="159" ht="18" customHeight="1" x14ac:dyDescent="0.25"/>
    <row r="160" ht="18" customHeight="1" x14ac:dyDescent="0.25"/>
    <row r="161" ht="18" customHeight="1" x14ac:dyDescent="0.25"/>
    <row r="162" ht="18" customHeight="1" x14ac:dyDescent="0.25"/>
    <row r="163" ht="18" customHeight="1" x14ac:dyDescent="0.25"/>
    <row r="164" ht="18" customHeight="1" x14ac:dyDescent="0.25"/>
    <row r="165" ht="18" customHeight="1" x14ac:dyDescent="0.25"/>
    <row r="166" ht="18" customHeight="1" x14ac:dyDescent="0.25"/>
    <row r="167" ht="18" customHeight="1" x14ac:dyDescent="0.25"/>
    <row r="168" ht="18" customHeight="1" x14ac:dyDescent="0.25"/>
    <row r="169" ht="18" customHeight="1" x14ac:dyDescent="0.25"/>
    <row r="170" ht="18" customHeight="1" x14ac:dyDescent="0.25"/>
    <row r="171" ht="18" customHeight="1" x14ac:dyDescent="0.25"/>
    <row r="172" ht="18" customHeight="1" x14ac:dyDescent="0.25"/>
    <row r="173" ht="18" customHeight="1" x14ac:dyDescent="0.25"/>
    <row r="174" ht="18" customHeight="1" x14ac:dyDescent="0.25"/>
    <row r="175" ht="18" customHeight="1" x14ac:dyDescent="0.25"/>
    <row r="176" ht="18" customHeight="1" x14ac:dyDescent="0.25"/>
    <row r="177" ht="18" customHeight="1" x14ac:dyDescent="0.25"/>
    <row r="178" ht="18" customHeight="1" x14ac:dyDescent="0.25"/>
    <row r="179" ht="18" customHeight="1" x14ac:dyDescent="0.25"/>
    <row r="180" ht="18" customHeight="1" x14ac:dyDescent="0.25"/>
    <row r="181" ht="18" customHeight="1" x14ac:dyDescent="0.25"/>
    <row r="182" ht="18" customHeight="1" x14ac:dyDescent="0.25"/>
    <row r="183" ht="18" customHeight="1" x14ac:dyDescent="0.25"/>
    <row r="184" ht="18" customHeight="1" x14ac:dyDescent="0.25"/>
    <row r="185" ht="18" customHeight="1" x14ac:dyDescent="0.25"/>
    <row r="186" ht="18" customHeight="1" x14ac:dyDescent="0.25"/>
    <row r="187" ht="18" customHeight="1" x14ac:dyDescent="0.25"/>
    <row r="188" ht="18" customHeight="1" x14ac:dyDescent="0.25"/>
    <row r="189" ht="18" customHeight="1" x14ac:dyDescent="0.25"/>
    <row r="190" ht="18" customHeight="1" x14ac:dyDescent="0.25"/>
    <row r="191" ht="18" customHeight="1" x14ac:dyDescent="0.25"/>
    <row r="192" ht="18" customHeight="1" x14ac:dyDescent="0.25"/>
    <row r="193" ht="18" customHeight="1" x14ac:dyDescent="0.25"/>
    <row r="194" ht="18" customHeight="1" x14ac:dyDescent="0.25"/>
    <row r="195" ht="18" customHeight="1" x14ac:dyDescent="0.25"/>
  </sheetData>
  <sheetProtection algorithmName="SHA-512" hashValue="alQk+WelslfJRz0nxVEEfOKMWHkjP+bvr8/mmbz76lWkHjPXsSeumcSfas6rtL/igDicnFB3KyBIPN1s9jPzxA==" saltValue="p0bR0I14V60QP6FcjZi5Jg==" spinCount="100000" sheet="1" selectLockedCells="1"/>
  <mergeCells count="24">
    <mergeCell ref="J45:K45"/>
    <mergeCell ref="O45:Q45"/>
    <mergeCell ref="C8:D8"/>
    <mergeCell ref="G8:H8"/>
    <mergeCell ref="L8:M8"/>
    <mergeCell ref="P8:Q8"/>
    <mergeCell ref="J29:J30"/>
    <mergeCell ref="J35:K35"/>
    <mergeCell ref="L35:M35"/>
    <mergeCell ref="N35:O35"/>
    <mergeCell ref="P35:Q35"/>
    <mergeCell ref="J36:K36"/>
    <mergeCell ref="L36:M36"/>
    <mergeCell ref="N36:O36"/>
    <mergeCell ref="P36:Q36"/>
    <mergeCell ref="J44:K44"/>
    <mergeCell ref="C5:H5"/>
    <mergeCell ref="L5:Q5"/>
    <mergeCell ref="C6:H6"/>
    <mergeCell ref="L6:Q6"/>
    <mergeCell ref="C7:D7"/>
    <mergeCell ref="G7:H7"/>
    <mergeCell ref="L7:M7"/>
    <mergeCell ref="P7:Q7"/>
  </mergeCells>
  <conditionalFormatting sqref="C12">
    <cfRule type="cellIs" dxfId="224" priority="24" operator="equal">
      <formula>"Nein"</formula>
    </cfRule>
    <cfRule type="cellIs" dxfId="223" priority="25" operator="equal">
      <formula>"Ja"</formula>
    </cfRule>
  </conditionalFormatting>
  <conditionalFormatting sqref="L40:M40">
    <cfRule type="cellIs" dxfId="222" priority="22" operator="lessThan">
      <formula>2.5</formula>
    </cfRule>
    <cfRule type="cellIs" dxfId="221" priority="23" operator="between">
      <formula>2.5</formula>
      <formula>5</formula>
    </cfRule>
  </conditionalFormatting>
  <conditionalFormatting sqref="B43">
    <cfRule type="cellIs" dxfId="220" priority="20" operator="notBetween">
      <formula>$F$24</formula>
      <formula>$H$24</formula>
    </cfRule>
    <cfRule type="cellIs" dxfId="219" priority="21" operator="between">
      <formula>$F$24</formula>
      <formula>$H$24</formula>
    </cfRule>
  </conditionalFormatting>
  <conditionalFormatting sqref="G43">
    <cfRule type="cellIs" dxfId="218" priority="18" operator="notBetween">
      <formula>$F$25</formula>
      <formula>$H$25</formula>
    </cfRule>
    <cfRule type="cellIs" dxfId="217" priority="19" operator="between">
      <formula>$F$25</formula>
      <formula>$H$25</formula>
    </cfRule>
  </conditionalFormatting>
  <conditionalFormatting sqref="B44">
    <cfRule type="cellIs" dxfId="216" priority="16" operator="notBetween">
      <formula>$F$28</formula>
      <formula>$H$28</formula>
    </cfRule>
    <cfRule type="cellIs" dxfId="215" priority="17" operator="between">
      <formula>$F$28</formula>
      <formula>$H$28</formula>
    </cfRule>
  </conditionalFormatting>
  <conditionalFormatting sqref="B45">
    <cfRule type="cellIs" dxfId="214" priority="14" operator="notBetween">
      <formula>$F$32</formula>
      <formula>$H$32</formula>
    </cfRule>
    <cfRule type="cellIs" dxfId="213" priority="15" operator="between">
      <formula>$F$32</formula>
      <formula>$H$32</formula>
    </cfRule>
  </conditionalFormatting>
  <conditionalFormatting sqref="G44">
    <cfRule type="cellIs" dxfId="212" priority="12" operator="notBetween">
      <formula>$F$29</formula>
      <formula>$H$29</formula>
    </cfRule>
    <cfRule type="cellIs" dxfId="211" priority="13" operator="between">
      <formula>$F$29</formula>
      <formula>$H$29</formula>
    </cfRule>
  </conditionalFormatting>
  <conditionalFormatting sqref="G45">
    <cfRule type="cellIs" dxfId="210" priority="10" operator="notBetween">
      <formula>$F$33</formula>
      <formula>$H$33</formula>
    </cfRule>
    <cfRule type="cellIs" dxfId="209" priority="11" operator="between">
      <formula>$F$33</formula>
      <formula>$H$33</formula>
    </cfRule>
  </conditionalFormatting>
  <conditionalFormatting sqref="J35:K35">
    <cfRule type="expression" dxfId="208" priority="8">
      <formula>$J$36="Status Δ1:  :-("</formula>
    </cfRule>
    <cfRule type="expression" dxfId="207" priority="9">
      <formula>$J$36="Status Δ1:  :-)"</formula>
    </cfRule>
  </conditionalFormatting>
  <conditionalFormatting sqref="L35:M35">
    <cfRule type="expression" dxfId="206" priority="4">
      <formula>$L$36="Status Δ2:  :-("</formula>
    </cfRule>
    <cfRule type="expression" dxfId="205" priority="7">
      <formula>$L$36="Status Δ2:  :-)"</formula>
    </cfRule>
  </conditionalFormatting>
  <conditionalFormatting sqref="N35:O35">
    <cfRule type="expression" dxfId="204" priority="3">
      <formula>$N$36="Status Δ3:  :-("</formula>
    </cfRule>
    <cfRule type="expression" dxfId="203" priority="6">
      <formula>$N$36="Status Δ3:  :-)"</formula>
    </cfRule>
  </conditionalFormatting>
  <conditionalFormatting sqref="P35:Q35">
    <cfRule type="expression" dxfId="202" priority="2">
      <formula>$P$36="Status Δ4:  :-("</formula>
    </cfRule>
    <cfRule type="expression" dxfId="201" priority="5">
      <formula>$P$36="Status Δ4:  :-)"</formula>
    </cfRule>
  </conditionalFormatting>
  <conditionalFormatting sqref="B43:F45 C12 J34:K34 M34:O34 Q34 L40:M40">
    <cfRule type="cellIs" dxfId="200" priority="1" operator="equal">
      <formula>""</formula>
    </cfRule>
  </conditionalFormatting>
  <dataValidations count="3">
    <dataValidation type="list" allowBlank="1" showInputMessage="1" showErrorMessage="1" sqref="L40:M40">
      <formula1>$U$26:$U$36</formula1>
    </dataValidation>
    <dataValidation type="list" allowBlank="1" showInputMessage="1" showErrorMessage="1" sqref="C2">
      <formula1>$U$12:$U$23</formula1>
    </dataValidation>
    <dataValidation type="list" allowBlank="1" showInputMessage="1" showErrorMessage="1" sqref="C12">
      <formula1>$U$2:$U$3</formula1>
    </dataValidation>
  </dataValidations>
  <pageMargins left="0.23622047244094491" right="0.23622047244094491" top="0.35433070866141736" bottom="0.15748031496062992" header="0.31496062992125984" footer="0.11811023622047245"/>
  <pageSetup paperSize="9" orientation="portrait" r:id="rId1"/>
  <headerFooter>
    <oddFooter>&amp;L&amp;9&amp;Y© Referenzzentrum Mammographie Münster</oddFooter>
  </headerFooter>
  <drawing r:id="rId2"/>
  <legacyDrawing r:id="rId3"/>
  <oleObjects>
    <mc:AlternateContent xmlns:mc="http://schemas.openxmlformats.org/markup-compatibility/2006">
      <mc:Choice Requires="x14">
        <oleObject progId="Equation.3" shapeId="18433" r:id="rId4">
          <objectPr defaultSize="0" autoPict="0" r:id="rId5">
            <anchor moveWithCells="1">
              <from>
                <xdr:col>0</xdr:col>
                <xdr:colOff>47625</xdr:colOff>
                <xdr:row>36</xdr:row>
                <xdr:rowOff>66675</xdr:rowOff>
              </from>
              <to>
                <xdr:col>1</xdr:col>
                <xdr:colOff>733425</xdr:colOff>
                <xdr:row>39</xdr:row>
                <xdr:rowOff>28575</xdr:rowOff>
              </to>
            </anchor>
          </objectPr>
        </oleObject>
      </mc:Choice>
      <mc:Fallback>
        <oleObject progId="Equation.3" shapeId="18433" r:id="rId4"/>
      </mc:Fallback>
    </mc:AlternateContent>
  </oleObject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195"/>
  <sheetViews>
    <sheetView workbookViewId="0">
      <selection activeCell="C6" sqref="C6:H6"/>
    </sheetView>
  </sheetViews>
  <sheetFormatPr baseColWidth="10" defaultRowHeight="15" x14ac:dyDescent="0.25"/>
  <cols>
    <col min="1" max="8" width="12.28515625" customWidth="1"/>
    <col min="9" max="9" width="8.7109375" customWidth="1"/>
    <col min="10" max="20" width="12.28515625" customWidth="1"/>
    <col min="21" max="21" width="11.42578125" style="90"/>
  </cols>
  <sheetData>
    <row r="1" spans="1:21" ht="27" customHeight="1" x14ac:dyDescent="0.45">
      <c r="A1" s="4" t="s">
        <v>99</v>
      </c>
      <c r="B1" s="5"/>
      <c r="C1" s="6"/>
      <c r="D1" s="5"/>
      <c r="E1" s="5"/>
      <c r="F1" s="5"/>
      <c r="G1" s="5"/>
      <c r="H1" s="5"/>
      <c r="J1" s="4" t="s">
        <v>99</v>
      </c>
      <c r="K1" s="5"/>
      <c r="L1" s="6"/>
      <c r="M1" s="5"/>
      <c r="N1" s="5"/>
      <c r="O1" s="5"/>
      <c r="P1" s="5"/>
      <c r="Q1" s="5"/>
    </row>
    <row r="2" spans="1:21" ht="18" customHeight="1" x14ac:dyDescent="0.4">
      <c r="A2" s="7" t="s">
        <v>122</v>
      </c>
      <c r="B2" s="7" t="s">
        <v>121</v>
      </c>
      <c r="C2" s="8" t="s">
        <v>86</v>
      </c>
      <c r="D2" s="9" t="s">
        <v>123</v>
      </c>
      <c r="E2" s="111">
        <v>2015</v>
      </c>
      <c r="F2" s="5"/>
      <c r="G2" s="5"/>
      <c r="H2" s="5"/>
      <c r="J2" s="7" t="s">
        <v>125</v>
      </c>
      <c r="K2" s="7" t="s">
        <v>121</v>
      </c>
      <c r="L2" s="50" t="str">
        <f>C2</f>
        <v>Mai</v>
      </c>
      <c r="M2" s="9" t="s">
        <v>123</v>
      </c>
      <c r="N2" s="51">
        <f>E2</f>
        <v>2015</v>
      </c>
      <c r="O2" s="5"/>
      <c r="P2" s="5"/>
      <c r="Q2" s="5"/>
      <c r="U2" s="90" t="s">
        <v>18</v>
      </c>
    </row>
    <row r="3" spans="1:21" ht="17.100000000000001" customHeight="1" x14ac:dyDescent="0.25">
      <c r="A3" s="11"/>
      <c r="B3" s="11"/>
      <c r="C3" s="11"/>
      <c r="D3" s="11"/>
      <c r="E3" s="11"/>
      <c r="F3" s="11"/>
      <c r="G3" s="11"/>
      <c r="H3" s="11"/>
      <c r="J3" s="11"/>
      <c r="K3" s="11"/>
      <c r="L3" s="11"/>
      <c r="M3" s="11"/>
      <c r="N3" s="11"/>
      <c r="O3" s="11"/>
      <c r="P3" s="11"/>
      <c r="Q3" s="11"/>
      <c r="U3" s="90" t="s">
        <v>19</v>
      </c>
    </row>
    <row r="4" spans="1:21" ht="17.100000000000001" customHeight="1" x14ac:dyDescent="0.25">
      <c r="A4" s="12" t="s">
        <v>0</v>
      </c>
      <c r="B4" s="11"/>
      <c r="C4" s="13"/>
      <c r="D4" s="13"/>
      <c r="E4" s="14"/>
      <c r="F4" s="15"/>
      <c r="G4" s="14"/>
      <c r="H4" s="14"/>
      <c r="J4" s="12" t="s">
        <v>0</v>
      </c>
      <c r="K4" s="11"/>
      <c r="L4" s="13"/>
      <c r="M4" s="13"/>
      <c r="N4" s="14"/>
      <c r="O4" s="15"/>
      <c r="P4" s="14"/>
      <c r="Q4" s="14"/>
    </row>
    <row r="5" spans="1:21" ht="17.100000000000001" customHeight="1" x14ac:dyDescent="0.25">
      <c r="A5" s="11" t="s">
        <v>32</v>
      </c>
      <c r="B5" s="11"/>
      <c r="C5" s="133" t="str">
        <f>IF(BZW_monatlich_DR!C5="","",BZW_monatlich_DR!C5)</f>
        <v/>
      </c>
      <c r="D5" s="133"/>
      <c r="E5" s="133"/>
      <c r="F5" s="133"/>
      <c r="G5" s="133"/>
      <c r="H5" s="133"/>
      <c r="I5" s="38"/>
      <c r="J5" s="11" t="s">
        <v>32</v>
      </c>
      <c r="K5" s="11"/>
      <c r="L5" s="133" t="str">
        <f>IF(C5="","",C5)</f>
        <v/>
      </c>
      <c r="M5" s="133"/>
      <c r="N5" s="133"/>
      <c r="O5" s="133"/>
      <c r="P5" s="133"/>
      <c r="Q5" s="133"/>
      <c r="U5" s="106" t="s">
        <v>21</v>
      </c>
    </row>
    <row r="6" spans="1:21" ht="17.100000000000001" customHeight="1" x14ac:dyDescent="0.25">
      <c r="A6" s="11" t="s">
        <v>154</v>
      </c>
      <c r="B6" s="11"/>
      <c r="C6" s="134">
        <f>BZW_monatlich_DR!C6</f>
        <v>0</v>
      </c>
      <c r="D6" s="134"/>
      <c r="E6" s="134"/>
      <c r="F6" s="134"/>
      <c r="G6" s="134"/>
      <c r="H6" s="134"/>
      <c r="J6" s="11" t="s">
        <v>154</v>
      </c>
      <c r="K6" s="11"/>
      <c r="L6" s="133">
        <f>IF(C6="","",C6)</f>
        <v>0</v>
      </c>
      <c r="M6" s="133"/>
      <c r="N6" s="133"/>
      <c r="O6" s="133"/>
      <c r="P6" s="133"/>
      <c r="Q6" s="133"/>
      <c r="U6" s="106" t="s">
        <v>20</v>
      </c>
    </row>
    <row r="7" spans="1:21" ht="17.100000000000001" customHeight="1" x14ac:dyDescent="0.25">
      <c r="A7" s="11" t="s">
        <v>2</v>
      </c>
      <c r="B7" s="11"/>
      <c r="C7" s="134" t="str">
        <f>IF(BZW_monatlich_DR!C7="","",BZW_monatlich_DR!C7)</f>
        <v/>
      </c>
      <c r="D7" s="134"/>
      <c r="E7" s="14"/>
      <c r="F7" s="18" t="s">
        <v>3</v>
      </c>
      <c r="G7" s="134" t="str">
        <f>IF(BZW_monatlich_DR!G7="","",BZW_monatlich_DR!G7)</f>
        <v/>
      </c>
      <c r="H7" s="134"/>
      <c r="I7" s="38"/>
      <c r="J7" s="11" t="s">
        <v>2</v>
      </c>
      <c r="K7" s="11"/>
      <c r="L7" s="134" t="str">
        <f>IF(C7="","",C7)</f>
        <v/>
      </c>
      <c r="M7" s="134"/>
      <c r="N7" s="14"/>
      <c r="O7" s="18" t="s">
        <v>3</v>
      </c>
      <c r="P7" s="134" t="str">
        <f>IF(G7="","",G7)</f>
        <v/>
      </c>
      <c r="Q7" s="134"/>
      <c r="U7" s="106" t="s">
        <v>22</v>
      </c>
    </row>
    <row r="8" spans="1:21" ht="17.100000000000001" customHeight="1" x14ac:dyDescent="0.25">
      <c r="A8" s="11" t="s">
        <v>30</v>
      </c>
      <c r="B8" s="11"/>
      <c r="C8" s="134" t="str">
        <f>IF(BZW_monatlich_DR!C8="","",BZW_monatlich_DR!C8)</f>
        <v/>
      </c>
      <c r="D8" s="134"/>
      <c r="E8" s="14"/>
      <c r="F8" s="19" t="s">
        <v>31</v>
      </c>
      <c r="G8" s="134" t="str">
        <f>IF(BZW_monatlich_DR!G8="","",BZW_monatlich_DR!G8)</f>
        <v/>
      </c>
      <c r="H8" s="134"/>
      <c r="I8" s="38"/>
      <c r="J8" s="11" t="s">
        <v>30</v>
      </c>
      <c r="K8" s="11"/>
      <c r="L8" s="134" t="str">
        <f>IF(C8="","",C8)</f>
        <v/>
      </c>
      <c r="M8" s="134"/>
      <c r="N8" s="14"/>
      <c r="O8" s="19" t="s">
        <v>31</v>
      </c>
      <c r="P8" s="134" t="str">
        <f>IF(G8="","",G8)</f>
        <v/>
      </c>
      <c r="Q8" s="134"/>
      <c r="U8" s="106" t="s">
        <v>24</v>
      </c>
    </row>
    <row r="9" spans="1:21" ht="17.100000000000001" customHeight="1" x14ac:dyDescent="0.25">
      <c r="A9" s="11"/>
      <c r="B9" s="14"/>
      <c r="C9" s="14"/>
      <c r="D9" s="14"/>
      <c r="E9" s="11"/>
      <c r="F9" s="11"/>
      <c r="G9" s="11"/>
      <c r="H9" s="20"/>
      <c r="J9" s="11"/>
      <c r="K9" s="11"/>
      <c r="L9" s="11"/>
      <c r="M9" s="11"/>
      <c r="N9" s="11"/>
      <c r="O9" s="11"/>
      <c r="P9" s="11"/>
      <c r="Q9" s="11"/>
      <c r="U9" s="106" t="s">
        <v>23</v>
      </c>
    </row>
    <row r="10" spans="1:21" ht="17.100000000000001" customHeight="1" x14ac:dyDescent="0.25">
      <c r="A10" s="7" t="s">
        <v>35</v>
      </c>
      <c r="B10" s="11"/>
      <c r="C10" s="11"/>
      <c r="D10" s="11"/>
      <c r="E10" s="11"/>
      <c r="F10" s="11"/>
      <c r="G10" s="11"/>
      <c r="H10" s="11"/>
      <c r="J10" s="11"/>
      <c r="K10" s="11"/>
      <c r="L10" s="11"/>
      <c r="M10" s="11"/>
      <c r="N10" s="11"/>
      <c r="O10" s="11"/>
      <c r="P10" s="11"/>
      <c r="Q10" s="11"/>
      <c r="U10" s="106" t="s">
        <v>25</v>
      </c>
    </row>
    <row r="11" spans="1:21" ht="17.100000000000001" customHeight="1" x14ac:dyDescent="0.25">
      <c r="A11" s="11"/>
      <c r="B11" s="11"/>
      <c r="C11" s="11"/>
      <c r="D11" s="11"/>
      <c r="E11" s="11"/>
      <c r="F11" s="11"/>
      <c r="G11" s="11"/>
      <c r="H11" s="11"/>
      <c r="J11" s="7" t="s">
        <v>37</v>
      </c>
      <c r="K11" s="11"/>
      <c r="L11" s="11"/>
      <c r="M11" s="11"/>
      <c r="N11" s="11"/>
      <c r="O11" s="11"/>
      <c r="P11" s="11"/>
      <c r="Q11" s="11"/>
    </row>
    <row r="12" spans="1:21" ht="17.100000000000001" customHeight="1" x14ac:dyDescent="0.25">
      <c r="A12" s="11" t="s">
        <v>145</v>
      </c>
      <c r="B12" s="11"/>
      <c r="C12" s="109"/>
      <c r="D12" s="16"/>
      <c r="E12" s="11"/>
      <c r="F12" s="11"/>
      <c r="G12" s="11"/>
      <c r="H12" s="11"/>
      <c r="J12" s="11"/>
      <c r="K12" s="11"/>
      <c r="L12" s="11"/>
      <c r="M12" s="11"/>
      <c r="N12" s="11"/>
      <c r="O12" s="11"/>
      <c r="P12" s="11"/>
      <c r="Q12" s="11"/>
      <c r="U12" s="90" t="s">
        <v>124</v>
      </c>
    </row>
    <row r="13" spans="1:21" ht="17.100000000000001" customHeight="1" x14ac:dyDescent="0.25">
      <c r="A13" s="22" t="s">
        <v>142</v>
      </c>
      <c r="B13" s="11"/>
      <c r="C13" s="11"/>
      <c r="D13" s="11"/>
      <c r="E13" s="11"/>
      <c r="F13" s="11"/>
      <c r="G13" s="11"/>
      <c r="H13" s="11"/>
      <c r="J13" s="12" t="s">
        <v>144</v>
      </c>
      <c r="K13" s="11"/>
      <c r="L13" s="11"/>
      <c r="M13" s="11"/>
      <c r="N13" s="11"/>
      <c r="O13" s="12" t="s">
        <v>28</v>
      </c>
      <c r="P13" s="11"/>
      <c r="Q13" s="11"/>
      <c r="U13" s="90" t="s">
        <v>127</v>
      </c>
    </row>
    <row r="14" spans="1:21" ht="17.100000000000001" customHeight="1" x14ac:dyDescent="0.25">
      <c r="A14" s="11"/>
      <c r="B14" s="11"/>
      <c r="C14" s="11"/>
      <c r="D14" s="11"/>
      <c r="E14" s="11"/>
      <c r="F14" s="11"/>
      <c r="G14" s="11"/>
      <c r="H14" s="11"/>
      <c r="J14" s="23" t="s">
        <v>5</v>
      </c>
      <c r="K14" s="11"/>
      <c r="L14" s="120" t="str">
        <f>IF(BZW_monatlich_DR!L14="","",BZW_monatlich_DR!L14)</f>
        <v/>
      </c>
      <c r="M14" s="110"/>
      <c r="N14" s="11"/>
      <c r="O14" s="11" t="s">
        <v>61</v>
      </c>
      <c r="P14" s="11"/>
      <c r="Q14" s="11"/>
      <c r="U14" s="90" t="s">
        <v>128</v>
      </c>
    </row>
    <row r="15" spans="1:21" ht="17.100000000000001" customHeight="1" x14ac:dyDescent="0.25">
      <c r="A15" s="7" t="s">
        <v>34</v>
      </c>
      <c r="B15" s="11"/>
      <c r="C15" s="23"/>
      <c r="D15" s="14"/>
      <c r="E15" s="11"/>
      <c r="F15" s="11"/>
      <c r="G15" s="11"/>
      <c r="H15" s="11"/>
      <c r="J15" s="11" t="s">
        <v>9</v>
      </c>
      <c r="K15" s="11"/>
      <c r="L15" s="120" t="str">
        <f>IF(BZW_monatlich_DR!L15="","",BZW_monatlich_DR!L15)</f>
        <v/>
      </c>
      <c r="M15" s="110"/>
      <c r="N15" s="11"/>
      <c r="O15" s="37">
        <f>P15*0.85</f>
        <v>0</v>
      </c>
      <c r="P15" s="68">
        <f>BZW_monatlich_DR!P15</f>
        <v>0</v>
      </c>
      <c r="Q15" s="36">
        <f>P15*1.15</f>
        <v>0</v>
      </c>
      <c r="U15" s="90" t="s">
        <v>129</v>
      </c>
    </row>
    <row r="16" spans="1:21" ht="17.100000000000001" customHeight="1" x14ac:dyDescent="0.25">
      <c r="A16" s="11"/>
      <c r="B16" s="11"/>
      <c r="C16" s="11"/>
      <c r="D16" s="11"/>
      <c r="E16" s="11"/>
      <c r="F16" s="11"/>
      <c r="G16" s="11"/>
      <c r="H16" s="11"/>
      <c r="J16" s="23" t="s">
        <v>7</v>
      </c>
      <c r="K16" s="11"/>
      <c r="L16" s="120" t="str">
        <f>IF(BZW_monatlich_DR!L16="","",BZW_monatlich_DR!L16)</f>
        <v/>
      </c>
      <c r="M16" s="110"/>
      <c r="N16" s="11"/>
      <c r="O16" s="26" t="s">
        <v>103</v>
      </c>
      <c r="P16" s="26" t="s">
        <v>4</v>
      </c>
      <c r="Q16" s="26" t="s">
        <v>104</v>
      </c>
      <c r="U16" s="90" t="s">
        <v>86</v>
      </c>
    </row>
    <row r="17" spans="1:21" ht="18" customHeight="1" x14ac:dyDescent="0.25">
      <c r="A17" s="12" t="s">
        <v>146</v>
      </c>
      <c r="B17" s="11"/>
      <c r="C17" s="14"/>
      <c r="D17" s="14"/>
      <c r="E17" s="11"/>
      <c r="F17" s="11"/>
      <c r="G17" s="14"/>
      <c r="H17" s="14"/>
      <c r="I17" s="1"/>
      <c r="J17" s="11" t="s">
        <v>57</v>
      </c>
      <c r="K17" s="11"/>
      <c r="L17" s="120" t="str">
        <f>IF(BZW_monatlich_DR!L17="","",BZW_monatlich_DR!L17)</f>
        <v/>
      </c>
      <c r="M17" s="110"/>
      <c r="N17" s="11"/>
      <c r="O17" s="38" t="s">
        <v>62</v>
      </c>
      <c r="P17" s="38"/>
      <c r="Q17" s="38"/>
      <c r="U17" s="90" t="s">
        <v>130</v>
      </c>
    </row>
    <row r="18" spans="1:21" ht="18" customHeight="1" x14ac:dyDescent="0.25">
      <c r="A18" s="23" t="s">
        <v>5</v>
      </c>
      <c r="B18" s="11"/>
      <c r="C18" s="120" t="str">
        <f>IF(BZW_monatlich_DR!C18="","",BZW_monatlich_DR!C18)</f>
        <v/>
      </c>
      <c r="D18" s="103"/>
      <c r="E18" s="11"/>
      <c r="F18" s="14" t="s">
        <v>27</v>
      </c>
      <c r="G18" s="120" t="str">
        <f>IF(BZW_monatlich_DR!G18="","",BZW_monatlich_DR!G18)</f>
        <v/>
      </c>
      <c r="H18" s="103"/>
      <c r="J18" s="11" t="s">
        <v>8</v>
      </c>
      <c r="K18" s="11"/>
      <c r="L18" s="120" t="str">
        <f>IF(BZW_monatlich_DR!L18="","",BZW_monatlich_DR!L18)</f>
        <v/>
      </c>
      <c r="M18" s="110"/>
      <c r="N18" s="11"/>
      <c r="O18" s="37">
        <f>P18*0.85</f>
        <v>0</v>
      </c>
      <c r="P18" s="68">
        <f>BZW_monatlich_DR!P18</f>
        <v>0</v>
      </c>
      <c r="Q18" s="36">
        <f>P18*1.15</f>
        <v>0</v>
      </c>
      <c r="U18" s="90" t="s">
        <v>131</v>
      </c>
    </row>
    <row r="19" spans="1:21" ht="18" customHeight="1" x14ac:dyDescent="0.25">
      <c r="A19" s="11" t="s">
        <v>120</v>
      </c>
      <c r="B19" s="11"/>
      <c r="C19" s="119" t="str">
        <f>IF(BZW_monatlich_DR!C19="","",BZW_monatlich_DR!C19)</f>
        <v/>
      </c>
      <c r="D19" s="104"/>
      <c r="E19" s="11"/>
      <c r="F19" s="14" t="s">
        <v>119</v>
      </c>
      <c r="G19" s="120" t="str">
        <f>IF(BZW_monatlich_DR!G19="","",BZW_monatlich_DR!G19)</f>
        <v/>
      </c>
      <c r="H19" s="24"/>
      <c r="J19" s="14" t="s">
        <v>27</v>
      </c>
      <c r="K19" s="11"/>
      <c r="L19" s="120" t="str">
        <f>IF(BZW_monatlich_DR!L19="","",BZW_monatlich_DR!L19)</f>
        <v/>
      </c>
      <c r="M19" s="110"/>
      <c r="N19" s="11"/>
      <c r="O19" s="26" t="s">
        <v>103</v>
      </c>
      <c r="P19" s="26" t="s">
        <v>4</v>
      </c>
      <c r="Q19" s="26" t="s">
        <v>104</v>
      </c>
      <c r="U19" s="90" t="s">
        <v>132</v>
      </c>
    </row>
    <row r="20" spans="1:21" ht="18" customHeight="1" x14ac:dyDescent="0.25">
      <c r="A20" s="11" t="s">
        <v>9</v>
      </c>
      <c r="B20" s="11"/>
      <c r="C20" s="119" t="str">
        <f>IF(BZW_monatlich_DR!C20="","",BZW_monatlich_DR!C20)</f>
        <v/>
      </c>
      <c r="D20" s="104"/>
      <c r="E20" s="11"/>
      <c r="F20" s="11" t="s">
        <v>56</v>
      </c>
      <c r="G20" s="120" t="str">
        <f>IF(BZW_monatlich_DR!G20="","",BZW_monatlich_DR!G20)</f>
        <v/>
      </c>
      <c r="H20" s="24"/>
      <c r="J20" s="14" t="s">
        <v>106</v>
      </c>
      <c r="K20" s="11"/>
      <c r="L20" s="120" t="str">
        <f>IF(BZW_monatlich_DR!L20="","",BZW_monatlich_DR!L20)</f>
        <v/>
      </c>
      <c r="M20" s="110" t="str">
        <f>IF(BZW_monatlich_DR!M20="","",BZW_monatlich_DR!M20)</f>
        <v/>
      </c>
      <c r="N20" s="11"/>
      <c r="O20" s="38" t="s">
        <v>63</v>
      </c>
      <c r="P20" s="38"/>
      <c r="Q20" s="38"/>
      <c r="U20" s="90" t="s">
        <v>133</v>
      </c>
    </row>
    <row r="21" spans="1:21" ht="18" customHeight="1" x14ac:dyDescent="0.25">
      <c r="A21" s="22" t="s">
        <v>102</v>
      </c>
      <c r="B21" s="11"/>
      <c r="C21" s="11"/>
      <c r="D21" s="11"/>
      <c r="E21" s="11"/>
      <c r="F21" s="11"/>
      <c r="G21" s="11"/>
      <c r="H21" s="11"/>
      <c r="J21" s="11" t="s">
        <v>56</v>
      </c>
      <c r="K21" s="11"/>
      <c r="L21" s="120" t="str">
        <f>IF(BZW_monatlich_DR!L21="","",BZW_monatlich_DR!L21)</f>
        <v/>
      </c>
      <c r="M21" s="110"/>
      <c r="N21" s="11"/>
      <c r="O21" s="37">
        <f>P21*0.85</f>
        <v>0</v>
      </c>
      <c r="P21" s="68">
        <f>BZW_monatlich_DR!P21</f>
        <v>0</v>
      </c>
      <c r="Q21" s="36">
        <f>P21*1.15</f>
        <v>0</v>
      </c>
      <c r="U21" s="90" t="s">
        <v>134</v>
      </c>
    </row>
    <row r="22" spans="1:21" ht="18" customHeight="1" x14ac:dyDescent="0.25">
      <c r="A22" s="22"/>
      <c r="B22" s="11"/>
      <c r="C22" s="11"/>
      <c r="D22" s="11"/>
      <c r="E22" s="11"/>
      <c r="F22" s="11"/>
      <c r="G22" s="11"/>
      <c r="H22" s="11"/>
      <c r="J22" s="39" t="s">
        <v>143</v>
      </c>
      <c r="K22" s="11"/>
      <c r="L22" s="11"/>
      <c r="M22" s="11"/>
      <c r="N22" s="11"/>
      <c r="O22" s="26" t="s">
        <v>103</v>
      </c>
      <c r="P22" s="26" t="s">
        <v>4</v>
      </c>
      <c r="Q22" s="26" t="s">
        <v>104</v>
      </c>
      <c r="U22" s="90" t="s">
        <v>136</v>
      </c>
    </row>
    <row r="23" spans="1:21" ht="18" customHeight="1" x14ac:dyDescent="0.25">
      <c r="A23" s="12" t="s">
        <v>39</v>
      </c>
      <c r="B23" s="11"/>
      <c r="C23" s="11"/>
      <c r="D23" s="11"/>
      <c r="E23" s="11"/>
      <c r="F23" s="11"/>
      <c r="G23" s="11"/>
      <c r="H23" s="11"/>
      <c r="J23" s="11"/>
      <c r="K23" s="11"/>
      <c r="L23" s="11"/>
      <c r="M23" s="11"/>
      <c r="N23" s="11"/>
      <c r="O23" s="38" t="s">
        <v>80</v>
      </c>
      <c r="P23" s="38"/>
      <c r="Q23" s="38"/>
      <c r="U23" s="90" t="s">
        <v>135</v>
      </c>
    </row>
    <row r="24" spans="1:21" ht="18" customHeight="1" x14ac:dyDescent="0.25">
      <c r="A24" s="23" t="s">
        <v>7</v>
      </c>
      <c r="B24" s="124">
        <f>BZW_monatlich_DR!B24</f>
        <v>0</v>
      </c>
      <c r="C24" s="124" t="str">
        <f>BZW_monatlich_DR!C24</f>
        <v xml:space="preserve">Höhe: </v>
      </c>
      <c r="D24" s="11"/>
      <c r="E24" s="18" t="s">
        <v>57</v>
      </c>
      <c r="F24" s="37">
        <f>G24*0.85</f>
        <v>0</v>
      </c>
      <c r="G24" s="68">
        <f>BZW_monatlich_DR!G24</f>
        <v>0</v>
      </c>
      <c r="H24" s="36">
        <f>G24*1.15</f>
        <v>0</v>
      </c>
      <c r="J24" s="12" t="s">
        <v>59</v>
      </c>
      <c r="K24" s="11"/>
      <c r="L24" s="11"/>
      <c r="M24" s="11"/>
      <c r="N24" s="11"/>
      <c r="O24" s="37">
        <f>P24*0.85</f>
        <v>0</v>
      </c>
      <c r="P24" s="68">
        <f>BZW_monatlich_DR!P24</f>
        <v>0</v>
      </c>
      <c r="Q24" s="36">
        <f>P24*1.15</f>
        <v>0</v>
      </c>
    </row>
    <row r="25" spans="1:21" ht="18" customHeight="1" x14ac:dyDescent="0.35">
      <c r="A25" s="11" t="s">
        <v>8</v>
      </c>
      <c r="B25" s="125">
        <f>BZW_monatlich_DR!B25</f>
        <v>0</v>
      </c>
      <c r="C25" s="117"/>
      <c r="D25" s="11"/>
      <c r="E25" s="18" t="s">
        <v>58</v>
      </c>
      <c r="F25" s="37" t="e">
        <f>G25*0.85</f>
        <v>#VALUE!</v>
      </c>
      <c r="G25" s="68" t="str">
        <f>BZW_monatlich_DR!G25</f>
        <v/>
      </c>
      <c r="H25" s="36" t="e">
        <f>G25*1.15</f>
        <v>#VALUE!</v>
      </c>
      <c r="J25" s="11" t="s">
        <v>60</v>
      </c>
      <c r="K25" s="11"/>
      <c r="L25" s="11"/>
      <c r="M25" s="11"/>
      <c r="N25" s="11"/>
      <c r="O25" s="26" t="s">
        <v>103</v>
      </c>
      <c r="P25" s="26" t="s">
        <v>4</v>
      </c>
      <c r="Q25" s="26" t="s">
        <v>104</v>
      </c>
    </row>
    <row r="26" spans="1:21" ht="18" customHeight="1" x14ac:dyDescent="0.25">
      <c r="A26" s="11"/>
      <c r="B26" s="18"/>
      <c r="C26" s="18"/>
      <c r="D26" s="11"/>
      <c r="E26" s="18"/>
      <c r="F26" s="26" t="s">
        <v>103</v>
      </c>
      <c r="G26" s="26" t="s">
        <v>4</v>
      </c>
      <c r="H26" s="26" t="s">
        <v>104</v>
      </c>
      <c r="J26" s="11"/>
      <c r="K26" s="11"/>
      <c r="L26" s="11"/>
      <c r="M26" s="11"/>
      <c r="N26" s="11"/>
      <c r="O26" s="11"/>
      <c r="P26" s="11"/>
      <c r="Q26" s="11"/>
      <c r="U26" s="91">
        <v>5</v>
      </c>
    </row>
    <row r="27" spans="1:21" ht="18" customHeight="1" x14ac:dyDescent="0.25">
      <c r="A27" s="12" t="s">
        <v>40</v>
      </c>
      <c r="B27" s="18"/>
      <c r="C27" s="18"/>
      <c r="D27" s="11"/>
      <c r="E27" s="18"/>
      <c r="F27" s="11"/>
      <c r="G27" s="11"/>
      <c r="H27" s="11"/>
      <c r="J27" s="11"/>
      <c r="K27" s="11"/>
      <c r="L27" s="11"/>
      <c r="M27" s="11"/>
      <c r="N27" s="11"/>
      <c r="O27" s="11"/>
      <c r="P27" s="11"/>
      <c r="Q27" s="11"/>
      <c r="U27" s="91">
        <v>4.5</v>
      </c>
    </row>
    <row r="28" spans="1:21" ht="18" customHeight="1" x14ac:dyDescent="0.25">
      <c r="A28" s="23" t="s">
        <v>7</v>
      </c>
      <c r="B28" s="124">
        <f>BZW_monatlich_DR!B28</f>
        <v>0</v>
      </c>
      <c r="C28" s="124" t="str">
        <f>BZW_monatlich_DR!C28</f>
        <v xml:space="preserve">Höhe: </v>
      </c>
      <c r="D28" s="11"/>
      <c r="E28" s="18" t="s">
        <v>57</v>
      </c>
      <c r="F28" s="37">
        <f>G28*0.85</f>
        <v>0</v>
      </c>
      <c r="G28" s="68">
        <f>BZW_monatlich_DR!G28</f>
        <v>0</v>
      </c>
      <c r="H28" s="36">
        <f>G28*1.15</f>
        <v>0</v>
      </c>
      <c r="J28" s="12" t="s">
        <v>64</v>
      </c>
      <c r="K28" s="11"/>
      <c r="L28" s="11"/>
      <c r="M28" s="11"/>
      <c r="N28" s="11"/>
      <c r="O28" s="11"/>
      <c r="P28" s="40"/>
      <c r="Q28" s="41"/>
      <c r="U28" s="91">
        <v>4</v>
      </c>
    </row>
    <row r="29" spans="1:21" ht="18" customHeight="1" x14ac:dyDescent="0.25">
      <c r="A29" s="11" t="s">
        <v>8</v>
      </c>
      <c r="B29" s="125">
        <f>BZW_monatlich_DR!B29</f>
        <v>0</v>
      </c>
      <c r="C29" s="117"/>
      <c r="D29" s="11"/>
      <c r="E29" s="18" t="s">
        <v>58</v>
      </c>
      <c r="F29" s="37" t="e">
        <f>G29*0.85</f>
        <v>#VALUE!</v>
      </c>
      <c r="G29" s="68" t="str">
        <f>BZW_monatlich_DR!G29</f>
        <v/>
      </c>
      <c r="H29" s="36" t="e">
        <f>G29*1.15</f>
        <v>#VALUE!</v>
      </c>
      <c r="J29" s="139" t="s">
        <v>65</v>
      </c>
      <c r="K29" s="42" t="s">
        <v>66</v>
      </c>
      <c r="L29" s="42" t="s">
        <v>79</v>
      </c>
      <c r="M29" s="42" t="s">
        <v>78</v>
      </c>
      <c r="N29" s="42" t="s">
        <v>77</v>
      </c>
      <c r="O29" s="42" t="s">
        <v>76</v>
      </c>
      <c r="P29" s="42" t="s">
        <v>75</v>
      </c>
      <c r="Q29" s="42" t="s">
        <v>74</v>
      </c>
      <c r="U29" s="91">
        <v>3.5</v>
      </c>
    </row>
    <row r="30" spans="1:21" ht="18" customHeight="1" x14ac:dyDescent="0.25">
      <c r="A30" s="11"/>
      <c r="B30" s="18"/>
      <c r="C30" s="18"/>
      <c r="D30" s="11"/>
      <c r="E30" s="18"/>
      <c r="F30" s="26" t="s">
        <v>103</v>
      </c>
      <c r="G30" s="26" t="s">
        <v>4</v>
      </c>
      <c r="H30" s="26" t="s">
        <v>104</v>
      </c>
      <c r="J30" s="140"/>
      <c r="K30" s="42" t="s">
        <v>67</v>
      </c>
      <c r="L30" s="42" t="s">
        <v>68</v>
      </c>
      <c r="M30" s="42" t="s">
        <v>69</v>
      </c>
      <c r="N30" s="42" t="s">
        <v>70</v>
      </c>
      <c r="O30" s="42" t="s">
        <v>71</v>
      </c>
      <c r="P30" s="42" t="s">
        <v>72</v>
      </c>
      <c r="Q30" s="42" t="s">
        <v>73</v>
      </c>
      <c r="U30" s="91">
        <v>3</v>
      </c>
    </row>
    <row r="31" spans="1:21" ht="18" customHeight="1" x14ac:dyDescent="0.25">
      <c r="A31" s="12" t="s">
        <v>41</v>
      </c>
      <c r="B31" s="18"/>
      <c r="C31" s="18"/>
      <c r="D31" s="11"/>
      <c r="E31" s="18"/>
      <c r="F31" s="11"/>
      <c r="G31" s="11"/>
      <c r="H31" s="11"/>
      <c r="J31" s="11"/>
      <c r="K31" s="11"/>
      <c r="L31" s="11"/>
      <c r="M31" s="11"/>
      <c r="N31" s="11"/>
      <c r="O31" s="11"/>
      <c r="P31" s="11"/>
      <c r="Q31" s="11"/>
      <c r="U31" s="91">
        <v>2.5</v>
      </c>
    </row>
    <row r="32" spans="1:21" ht="18" customHeight="1" x14ac:dyDescent="0.25">
      <c r="A32" s="23" t="s">
        <v>7</v>
      </c>
      <c r="B32" s="124">
        <f>BZW_monatlich_DR!B32</f>
        <v>0</v>
      </c>
      <c r="C32" s="124" t="str">
        <f>BZW_monatlich_DR!C32</f>
        <v xml:space="preserve">Höhe: </v>
      </c>
      <c r="D32" s="11"/>
      <c r="E32" s="18" t="s">
        <v>57</v>
      </c>
      <c r="F32" s="37">
        <f>G32*0.85</f>
        <v>0</v>
      </c>
      <c r="G32" s="68">
        <f>BZW_monatlich_DR!G32</f>
        <v>0</v>
      </c>
      <c r="H32" s="36">
        <f>G32*1.15</f>
        <v>0</v>
      </c>
      <c r="J32" s="12" t="s">
        <v>42</v>
      </c>
      <c r="K32" s="11"/>
      <c r="L32" s="11"/>
      <c r="M32" s="11"/>
      <c r="N32" s="11"/>
      <c r="O32" s="11"/>
      <c r="P32" s="11"/>
      <c r="Q32" s="11"/>
      <c r="U32" s="91">
        <v>2</v>
      </c>
    </row>
    <row r="33" spans="1:21" ht="18" customHeight="1" x14ac:dyDescent="0.25">
      <c r="A33" s="11" t="s">
        <v>8</v>
      </c>
      <c r="B33" s="125">
        <f>BZW_monatlich_DR!B33</f>
        <v>0</v>
      </c>
      <c r="C33" s="117"/>
      <c r="D33" s="11"/>
      <c r="E33" s="18" t="s">
        <v>58</v>
      </c>
      <c r="F33" s="37" t="e">
        <f>G33*0.85</f>
        <v>#VALUE!</v>
      </c>
      <c r="G33" s="68" t="str">
        <f>BZW_monatlich_DR!G33</f>
        <v/>
      </c>
      <c r="H33" s="36" t="e">
        <f>G33*1.15</f>
        <v>#VALUE!</v>
      </c>
      <c r="J33" s="43" t="s">
        <v>113</v>
      </c>
      <c r="K33" s="44" t="s">
        <v>114</v>
      </c>
      <c r="L33" s="43" t="s">
        <v>114</v>
      </c>
      <c r="M33" s="44" t="s">
        <v>115</v>
      </c>
      <c r="N33" s="43" t="s">
        <v>116</v>
      </c>
      <c r="O33" s="44" t="s">
        <v>117</v>
      </c>
      <c r="P33" s="43" t="s">
        <v>117</v>
      </c>
      <c r="Q33" s="43" t="s">
        <v>118</v>
      </c>
      <c r="R33" s="1"/>
      <c r="U33" s="91">
        <v>1.5</v>
      </c>
    </row>
    <row r="34" spans="1:21" ht="18" customHeight="1" x14ac:dyDescent="0.25">
      <c r="A34" s="11"/>
      <c r="B34" s="11"/>
      <c r="C34" s="11"/>
      <c r="D34" s="11"/>
      <c r="E34" s="27"/>
      <c r="F34" s="26" t="s">
        <v>103</v>
      </c>
      <c r="G34" s="26" t="s">
        <v>4</v>
      </c>
      <c r="H34" s="26" t="s">
        <v>104</v>
      </c>
      <c r="I34" s="1"/>
      <c r="J34" s="92"/>
      <c r="K34" s="93"/>
      <c r="L34" s="94" t="str">
        <f>IF(K34="","",K34)</f>
        <v/>
      </c>
      <c r="M34" s="93"/>
      <c r="N34" s="95"/>
      <c r="O34" s="93"/>
      <c r="P34" s="94" t="str">
        <f>IF(O34="","",O34)</f>
        <v/>
      </c>
      <c r="Q34" s="92"/>
      <c r="R34" s="1"/>
      <c r="U34" s="91">
        <v>1</v>
      </c>
    </row>
    <row r="35" spans="1:21" ht="18" customHeight="1" x14ac:dyDescent="0.25">
      <c r="A35" s="11"/>
      <c r="B35" s="11"/>
      <c r="C35" s="11"/>
      <c r="D35" s="11"/>
      <c r="E35" s="11"/>
      <c r="F35" s="26"/>
      <c r="G35" s="26"/>
      <c r="H35" s="26"/>
      <c r="J35" s="155" t="str">
        <f>CONCATENATE("Δ1: ",J34-K34)</f>
        <v>Δ1: 0</v>
      </c>
      <c r="K35" s="156"/>
      <c r="L35" s="155" t="str">
        <f>CONCATENATE("Δ2: ",K34-M34)</f>
        <v>Δ2: 0</v>
      </c>
      <c r="M35" s="156"/>
      <c r="N35" s="155" t="str">
        <f>CONCATENATE("Δ3: ",N34-O34)</f>
        <v>Δ3: 0</v>
      </c>
      <c r="O35" s="156"/>
      <c r="P35" s="155" t="str">
        <f>CONCATENATE("Δ4: ",O34-Q34)</f>
        <v>Δ4: 0</v>
      </c>
      <c r="Q35" s="155"/>
      <c r="R35" s="1"/>
      <c r="U35" s="91">
        <v>0.5</v>
      </c>
    </row>
    <row r="36" spans="1:21" ht="18" customHeight="1" x14ac:dyDescent="0.25">
      <c r="A36" s="12" t="s">
        <v>59</v>
      </c>
      <c r="B36" s="11"/>
      <c r="C36" s="11"/>
      <c r="D36" s="11"/>
      <c r="E36" s="11"/>
      <c r="F36" s="26"/>
      <c r="G36" s="26"/>
      <c r="H36" s="26"/>
      <c r="J36" s="137" t="str">
        <f>CONCATENATE("Status Δ1:  ",IF(AND(J34="",K34=""),"",IF(P15&gt;0,IF(OR(J34-K34&lt;P15*0.85,J34-K34&gt;P15*1.15),"nicht O.K.","O.K."),IF(OR(J34-K34&gt;P15*0.85,J34-K34&lt;P15*1.15),"nicht O.K.","O.K."))))</f>
        <v xml:space="preserve">Status Δ1:  </v>
      </c>
      <c r="K36" s="138"/>
      <c r="L36" s="137" t="str">
        <f>CONCATENATE("Status Δ2:  ",IF(AND(K34="",M34=""),"",IF(P18&gt;0,IF(OR(K34-M34&lt;P18*0.85,K34-M34&gt;P18*1.15),"nicht O.K.","O.K."),IF(OR(K34-M34&gt;P18*0.85,K34-M34&lt;P18*1.15),"nicht O.K.","O.K."))))</f>
        <v xml:space="preserve">Status Δ2:  </v>
      </c>
      <c r="M36" s="138"/>
      <c r="N36" s="137" t="str">
        <f>CONCATENATE("Status Δ3:  ",IF(AND(N34="",O34=""),"",IF(P21&gt;0,IF(OR(N34-O34&lt;P21*0.85,N34-O34&gt;P21*1.15),"nicht O.K.","O.K."),IF(OR(N34-O34&gt;P21*0.85,N34-O34&lt;P21*1.15),"nicht O.K.","O.K."))))</f>
        <v xml:space="preserve">Status Δ3:  </v>
      </c>
      <c r="O36" s="138"/>
      <c r="P36" s="137" t="str">
        <f>CONCATENATE("Status Δ4:  ",IF(AND(O34="",Q34=""),"",IF(P24&gt;0,IF(OR(O34-Q34&lt;P24*0.85,O34-Q34&gt;P24*1.15),"nicht O.K.","O.K."),IF(OR(O34-Q34&gt;P24*0.85,O34-Q34&lt;P24*1.15),"nicht O.K.","O.K."))))</f>
        <v xml:space="preserve">Status Δ4:  </v>
      </c>
      <c r="Q36" s="137"/>
      <c r="R36" s="1"/>
      <c r="U36" s="91">
        <v>0</v>
      </c>
    </row>
    <row r="37" spans="1:21" ht="18" customHeight="1" x14ac:dyDescent="0.25">
      <c r="A37" s="11"/>
      <c r="B37" s="11"/>
      <c r="C37" s="28" t="s">
        <v>53</v>
      </c>
      <c r="D37" s="11"/>
      <c r="E37" s="11"/>
      <c r="F37" s="26"/>
      <c r="G37" s="26"/>
      <c r="H37" s="26"/>
      <c r="J37" s="38"/>
      <c r="K37" s="11"/>
      <c r="L37" s="11"/>
      <c r="M37" s="11"/>
      <c r="N37" s="11"/>
      <c r="O37" s="11"/>
      <c r="P37" s="11"/>
      <c r="Q37" s="11"/>
    </row>
    <row r="38" spans="1:21" ht="18" customHeight="1" x14ac:dyDescent="0.25">
      <c r="A38" s="11"/>
      <c r="B38" s="11"/>
      <c r="C38" s="28" t="s">
        <v>52</v>
      </c>
      <c r="D38" s="11"/>
      <c r="E38" s="11"/>
      <c r="F38" s="26"/>
      <c r="G38" s="26"/>
      <c r="H38" s="26"/>
      <c r="J38" s="7" t="s">
        <v>36</v>
      </c>
      <c r="K38" s="11"/>
      <c r="L38" s="11"/>
      <c r="M38" s="11"/>
      <c r="N38" s="11"/>
      <c r="O38" s="11"/>
      <c r="P38" s="11"/>
      <c r="Q38" s="11"/>
    </row>
    <row r="39" spans="1:21" ht="18" customHeight="1" x14ac:dyDescent="0.25">
      <c r="A39" s="11"/>
      <c r="B39" s="11"/>
      <c r="C39" s="28" t="s">
        <v>47</v>
      </c>
      <c r="D39" s="11"/>
      <c r="E39" s="11"/>
      <c r="F39" s="26"/>
      <c r="G39" s="26"/>
      <c r="H39" s="26"/>
      <c r="J39" s="11"/>
      <c r="K39" s="11"/>
      <c r="L39" s="11"/>
      <c r="M39" s="11"/>
      <c r="N39" s="11"/>
      <c r="O39" s="11"/>
      <c r="P39" s="11"/>
      <c r="Q39" s="11"/>
    </row>
    <row r="40" spans="1:21" ht="18" customHeight="1" x14ac:dyDescent="0.25">
      <c r="A40" s="11"/>
      <c r="B40" s="11"/>
      <c r="C40" s="11"/>
      <c r="D40" s="11"/>
      <c r="E40" s="11"/>
      <c r="F40" s="11"/>
      <c r="G40" s="11"/>
      <c r="H40" s="11"/>
      <c r="J40" s="11" t="s">
        <v>147</v>
      </c>
      <c r="K40" s="11"/>
      <c r="L40" s="107"/>
      <c r="M40" s="107"/>
      <c r="N40" s="11"/>
      <c r="O40" s="11"/>
      <c r="P40" s="11"/>
      <c r="Q40" s="11"/>
    </row>
    <row r="41" spans="1:21" ht="18" customHeight="1" x14ac:dyDescent="0.25">
      <c r="A41" s="12" t="s">
        <v>42</v>
      </c>
      <c r="B41" s="11"/>
      <c r="C41" s="11"/>
      <c r="D41" s="11"/>
      <c r="E41" s="11"/>
      <c r="F41" s="11"/>
      <c r="G41" s="11"/>
      <c r="H41" s="11"/>
      <c r="J41" s="47" t="s">
        <v>112</v>
      </c>
      <c r="K41" s="11"/>
      <c r="L41" s="122" t="s">
        <v>151</v>
      </c>
      <c r="M41" s="122" t="s">
        <v>152</v>
      </c>
      <c r="N41" s="11"/>
      <c r="O41" s="11"/>
      <c r="P41" s="11"/>
      <c r="Q41" s="11"/>
    </row>
    <row r="42" spans="1:21" ht="18" customHeight="1" x14ac:dyDescent="0.25">
      <c r="A42" s="29" t="s">
        <v>43</v>
      </c>
      <c r="B42" s="29" t="s">
        <v>14</v>
      </c>
      <c r="C42" s="29" t="s">
        <v>48</v>
      </c>
      <c r="D42" s="29" t="s">
        <v>49</v>
      </c>
      <c r="E42" s="29" t="s">
        <v>50</v>
      </c>
      <c r="F42" s="29" t="s">
        <v>51</v>
      </c>
      <c r="G42" s="29" t="s">
        <v>38</v>
      </c>
      <c r="H42" s="29" t="s">
        <v>15</v>
      </c>
      <c r="J42" s="11"/>
      <c r="K42" s="11"/>
      <c r="L42" s="11"/>
      <c r="M42" s="11"/>
      <c r="N42" s="11"/>
      <c r="O42" s="11"/>
      <c r="P42" s="11"/>
      <c r="Q42" s="11"/>
    </row>
    <row r="43" spans="1:21" ht="18" customHeight="1" x14ac:dyDescent="0.25">
      <c r="A43" s="30" t="s">
        <v>44</v>
      </c>
      <c r="B43" s="30"/>
      <c r="C43" s="30"/>
      <c r="D43" s="30"/>
      <c r="E43" s="30"/>
      <c r="F43" s="30"/>
      <c r="G43" s="32" t="str">
        <f>IF(C43&lt;&gt;"",ABS(C43-E43)/SQRT((D43^2+F43^2)/2),"")</f>
        <v/>
      </c>
      <c r="H43" s="34" t="str">
        <f>IF(AND(B43="",C43="",D43="",E43="",F43=""),"",IF(OR(B43&lt;$F$24,B43&gt;$H$24,G43&lt;$F$25,G43&gt;$H$25),"nicht O.K.","O.K."))</f>
        <v/>
      </c>
      <c r="J43" s="11"/>
      <c r="K43" s="11"/>
      <c r="L43" s="11"/>
      <c r="M43" s="11"/>
      <c r="N43" s="11"/>
      <c r="O43" s="11"/>
      <c r="P43" s="11"/>
      <c r="Q43" s="11"/>
    </row>
    <row r="44" spans="1:21" ht="18" customHeight="1" x14ac:dyDescent="0.25">
      <c r="A44" s="30" t="s">
        <v>45</v>
      </c>
      <c r="B44" s="30"/>
      <c r="C44" s="30"/>
      <c r="D44" s="30"/>
      <c r="E44" s="30"/>
      <c r="F44" s="30"/>
      <c r="G44" s="32" t="str">
        <f>IF(C44&lt;&gt;"",ABS(C44-E44)/SQRT((D44^2+F44^2)/2),"")</f>
        <v/>
      </c>
      <c r="H44" s="34" t="str">
        <f>IF(AND(B44="",C44="",D44="",E44="",F44=""),"",IF(OR(B44&lt;$F$28,B44&gt;$H$28,G44&lt;$F$29,G44&gt;$H$29),"nicht O.K.","O.K."))</f>
        <v/>
      </c>
      <c r="J44" s="157"/>
      <c r="K44" s="157"/>
      <c r="L44" s="11"/>
      <c r="M44" s="48"/>
      <c r="N44" s="11"/>
      <c r="O44" s="109"/>
      <c r="P44" s="109"/>
      <c r="Q44" s="109"/>
    </row>
    <row r="45" spans="1:21" ht="18" customHeight="1" x14ac:dyDescent="0.25">
      <c r="A45" s="31" t="s">
        <v>46</v>
      </c>
      <c r="B45" s="31"/>
      <c r="C45" s="31"/>
      <c r="D45" s="31"/>
      <c r="E45" s="31"/>
      <c r="F45" s="31"/>
      <c r="G45" s="33" t="str">
        <f>IF(C45&lt;&gt;"",ABS(C45-E45)/SQRT((D45^2+F45^2)/2),"")</f>
        <v/>
      </c>
      <c r="H45" s="35" t="str">
        <f>IF(AND(B45="",C45="",D45="",E45="",F45=""),"",IF(OR(B45&lt;$F$32,B45&gt;$H$32,G45&lt;$F$33,G45&gt;$H$33),"nicht O.K.","O.K."))</f>
        <v/>
      </c>
      <c r="J45" s="143" t="s">
        <v>149</v>
      </c>
      <c r="K45" s="143"/>
      <c r="L45" s="11"/>
      <c r="M45" s="116" t="s">
        <v>148</v>
      </c>
      <c r="N45" s="11"/>
      <c r="O45" s="143" t="s">
        <v>16</v>
      </c>
      <c r="P45" s="143"/>
      <c r="Q45" s="143"/>
    </row>
    <row r="46" spans="1:21" ht="18" customHeight="1" x14ac:dyDescent="0.25">
      <c r="A46" s="11"/>
      <c r="B46" s="11"/>
      <c r="C46" s="11"/>
      <c r="D46" s="11"/>
      <c r="E46" s="11"/>
      <c r="F46" s="11"/>
      <c r="G46" s="11"/>
      <c r="H46" s="11"/>
      <c r="J46" s="38"/>
      <c r="K46" s="38"/>
      <c r="L46" s="38"/>
      <c r="M46" s="38"/>
      <c r="N46" s="38"/>
      <c r="O46" s="38"/>
      <c r="P46" s="38"/>
      <c r="Q46" s="38"/>
    </row>
    <row r="47" spans="1:21" ht="18" customHeight="1" x14ac:dyDescent="0.25"/>
    <row r="48" spans="1:21" ht="18" customHeight="1" x14ac:dyDescent="0.25"/>
    <row r="49" ht="18" customHeight="1" x14ac:dyDescent="0.25"/>
    <row r="50" ht="18" customHeight="1" x14ac:dyDescent="0.25"/>
    <row r="51" ht="18" customHeight="1" x14ac:dyDescent="0.25"/>
    <row r="52" ht="18" customHeight="1" x14ac:dyDescent="0.25"/>
    <row r="53" ht="18" customHeight="1" x14ac:dyDescent="0.25"/>
    <row r="54" ht="18" customHeight="1" x14ac:dyDescent="0.25"/>
    <row r="55" ht="18" customHeight="1" x14ac:dyDescent="0.25"/>
    <row r="56" ht="18" customHeight="1" x14ac:dyDescent="0.25"/>
    <row r="57" ht="18" customHeight="1" x14ac:dyDescent="0.25"/>
    <row r="58" ht="18" customHeight="1" x14ac:dyDescent="0.25"/>
    <row r="59" ht="18" customHeight="1" x14ac:dyDescent="0.25"/>
    <row r="60" ht="18" customHeight="1" x14ac:dyDescent="0.25"/>
    <row r="61" ht="18" customHeight="1" x14ac:dyDescent="0.25"/>
    <row r="62" ht="18" customHeight="1" x14ac:dyDescent="0.25"/>
    <row r="63" ht="18" customHeight="1" x14ac:dyDescent="0.25"/>
    <row r="64" ht="18" customHeight="1" x14ac:dyDescent="0.25"/>
    <row r="65" ht="18" customHeight="1" x14ac:dyDescent="0.25"/>
    <row r="66" ht="18" customHeight="1" x14ac:dyDescent="0.25"/>
    <row r="67" ht="18" customHeight="1" x14ac:dyDescent="0.25"/>
    <row r="68" ht="18" customHeight="1" x14ac:dyDescent="0.25"/>
    <row r="69" ht="18" customHeight="1" x14ac:dyDescent="0.25"/>
    <row r="70" ht="18" customHeight="1" x14ac:dyDescent="0.25"/>
    <row r="71" ht="18" customHeight="1" x14ac:dyDescent="0.25"/>
    <row r="72" ht="18" customHeight="1" x14ac:dyDescent="0.25"/>
    <row r="73" ht="18" customHeight="1" x14ac:dyDescent="0.25"/>
    <row r="74" ht="18" customHeight="1" x14ac:dyDescent="0.25"/>
    <row r="75" ht="18" customHeight="1" x14ac:dyDescent="0.25"/>
    <row r="76" ht="18" customHeight="1" x14ac:dyDescent="0.25"/>
    <row r="77" ht="18" customHeight="1" x14ac:dyDescent="0.25"/>
    <row r="78" ht="18" customHeight="1" x14ac:dyDescent="0.25"/>
    <row r="79" ht="18" customHeight="1" x14ac:dyDescent="0.25"/>
    <row r="80" ht="18" customHeight="1" x14ac:dyDescent="0.25"/>
    <row r="81" ht="18" customHeight="1" x14ac:dyDescent="0.25"/>
    <row r="82" ht="18" customHeight="1" x14ac:dyDescent="0.25"/>
    <row r="83" ht="18" customHeight="1" x14ac:dyDescent="0.25"/>
    <row r="84" ht="18" customHeight="1" x14ac:dyDescent="0.25"/>
    <row r="85" ht="18" customHeight="1" x14ac:dyDescent="0.25"/>
    <row r="86" ht="18" customHeight="1" x14ac:dyDescent="0.25"/>
    <row r="87" ht="18" customHeight="1" x14ac:dyDescent="0.25"/>
    <row r="88" ht="18" customHeight="1" x14ac:dyDescent="0.25"/>
    <row r="89" ht="18" customHeight="1" x14ac:dyDescent="0.25"/>
    <row r="90" ht="18" customHeight="1" x14ac:dyDescent="0.25"/>
    <row r="91" ht="18" customHeight="1" x14ac:dyDescent="0.25"/>
    <row r="92" ht="18" customHeight="1" x14ac:dyDescent="0.25"/>
    <row r="93" ht="18" customHeight="1" x14ac:dyDescent="0.25"/>
    <row r="94" ht="18" customHeight="1" x14ac:dyDescent="0.25"/>
    <row r="95" ht="18" customHeight="1" x14ac:dyDescent="0.25"/>
    <row r="96" ht="18" customHeight="1" x14ac:dyDescent="0.25"/>
    <row r="97" ht="18" customHeight="1" x14ac:dyDescent="0.25"/>
    <row r="98" ht="18" customHeight="1" x14ac:dyDescent="0.25"/>
    <row r="99" ht="18" customHeight="1" x14ac:dyDescent="0.25"/>
    <row r="100" ht="18" customHeight="1" x14ac:dyDescent="0.25"/>
    <row r="101" ht="18" customHeight="1" x14ac:dyDescent="0.25"/>
    <row r="102" ht="18" customHeight="1" x14ac:dyDescent="0.25"/>
    <row r="103" ht="18" customHeight="1" x14ac:dyDescent="0.25"/>
    <row r="104" ht="18" customHeight="1" x14ac:dyDescent="0.25"/>
    <row r="105" ht="18" customHeight="1" x14ac:dyDescent="0.25"/>
    <row r="106" ht="18" customHeight="1" x14ac:dyDescent="0.25"/>
    <row r="107" ht="18" customHeight="1" x14ac:dyDescent="0.25"/>
    <row r="108" ht="18" customHeight="1" x14ac:dyDescent="0.25"/>
    <row r="109" ht="18" customHeight="1" x14ac:dyDescent="0.25"/>
    <row r="110" ht="18" customHeight="1" x14ac:dyDescent="0.25"/>
    <row r="111" ht="18" customHeight="1" x14ac:dyDescent="0.25"/>
    <row r="112" ht="18" customHeight="1" x14ac:dyDescent="0.25"/>
    <row r="113" ht="18" customHeight="1" x14ac:dyDescent="0.25"/>
    <row r="114" ht="18" customHeight="1" x14ac:dyDescent="0.25"/>
    <row r="115" ht="18" customHeight="1" x14ac:dyDescent="0.25"/>
    <row r="116" ht="18" customHeight="1" x14ac:dyDescent="0.25"/>
    <row r="117" ht="18" customHeight="1" x14ac:dyDescent="0.25"/>
    <row r="118" ht="18" customHeight="1" x14ac:dyDescent="0.25"/>
    <row r="119" ht="18" customHeight="1" x14ac:dyDescent="0.25"/>
    <row r="120" ht="18" customHeight="1" x14ac:dyDescent="0.25"/>
    <row r="121" ht="18" customHeight="1" x14ac:dyDescent="0.25"/>
    <row r="122" ht="18" customHeight="1" x14ac:dyDescent="0.25"/>
    <row r="123" ht="18" customHeight="1" x14ac:dyDescent="0.25"/>
    <row r="124" ht="18" customHeight="1" x14ac:dyDescent="0.25"/>
    <row r="125" ht="18" customHeight="1" x14ac:dyDescent="0.25"/>
    <row r="126" ht="18" customHeight="1" x14ac:dyDescent="0.25"/>
    <row r="127" ht="18" customHeight="1" x14ac:dyDescent="0.25"/>
    <row r="128" ht="18" customHeight="1" x14ac:dyDescent="0.25"/>
    <row r="129" ht="18" customHeight="1" x14ac:dyDescent="0.25"/>
    <row r="130" ht="18" customHeight="1" x14ac:dyDescent="0.25"/>
    <row r="131" ht="18" customHeight="1" x14ac:dyDescent="0.25"/>
    <row r="132" ht="18" customHeight="1" x14ac:dyDescent="0.25"/>
    <row r="133" ht="18" customHeight="1" x14ac:dyDescent="0.25"/>
    <row r="134" ht="18" customHeight="1" x14ac:dyDescent="0.25"/>
    <row r="135" ht="18" customHeight="1" x14ac:dyDescent="0.25"/>
    <row r="136" ht="18" customHeight="1" x14ac:dyDescent="0.25"/>
    <row r="137" ht="18" customHeight="1" x14ac:dyDescent="0.25"/>
    <row r="138" ht="18" customHeight="1" x14ac:dyDescent="0.25"/>
    <row r="139" ht="18" customHeight="1" x14ac:dyDescent="0.25"/>
    <row r="140" ht="18" customHeight="1" x14ac:dyDescent="0.25"/>
    <row r="141" ht="18" customHeight="1" x14ac:dyDescent="0.25"/>
    <row r="142" ht="18" customHeight="1" x14ac:dyDescent="0.25"/>
    <row r="143" ht="18" customHeight="1" x14ac:dyDescent="0.25"/>
    <row r="144" ht="18" customHeight="1" x14ac:dyDescent="0.25"/>
    <row r="145" ht="18" customHeight="1" x14ac:dyDescent="0.25"/>
    <row r="146" ht="18" customHeight="1" x14ac:dyDescent="0.25"/>
    <row r="147" ht="18" customHeight="1" x14ac:dyDescent="0.25"/>
    <row r="148" ht="18" customHeight="1" x14ac:dyDescent="0.25"/>
    <row r="149" ht="18" customHeight="1" x14ac:dyDescent="0.25"/>
    <row r="150" ht="18" customHeight="1" x14ac:dyDescent="0.25"/>
    <row r="151" ht="18" customHeight="1" x14ac:dyDescent="0.25"/>
    <row r="152" ht="18" customHeight="1" x14ac:dyDescent="0.25"/>
    <row r="153" ht="18" customHeight="1" x14ac:dyDescent="0.25"/>
    <row r="154" ht="18" customHeight="1" x14ac:dyDescent="0.25"/>
    <row r="155" ht="18" customHeight="1" x14ac:dyDescent="0.25"/>
    <row r="156" ht="18" customHeight="1" x14ac:dyDescent="0.25"/>
    <row r="157" ht="18" customHeight="1" x14ac:dyDescent="0.25"/>
    <row r="158" ht="18" customHeight="1" x14ac:dyDescent="0.25"/>
    <row r="159" ht="18" customHeight="1" x14ac:dyDescent="0.25"/>
    <row r="160" ht="18" customHeight="1" x14ac:dyDescent="0.25"/>
    <row r="161" ht="18" customHeight="1" x14ac:dyDescent="0.25"/>
    <row r="162" ht="18" customHeight="1" x14ac:dyDescent="0.25"/>
    <row r="163" ht="18" customHeight="1" x14ac:dyDescent="0.25"/>
    <row r="164" ht="18" customHeight="1" x14ac:dyDescent="0.25"/>
    <row r="165" ht="18" customHeight="1" x14ac:dyDescent="0.25"/>
    <row r="166" ht="18" customHeight="1" x14ac:dyDescent="0.25"/>
    <row r="167" ht="18" customHeight="1" x14ac:dyDescent="0.25"/>
    <row r="168" ht="18" customHeight="1" x14ac:dyDescent="0.25"/>
    <row r="169" ht="18" customHeight="1" x14ac:dyDescent="0.25"/>
    <row r="170" ht="18" customHeight="1" x14ac:dyDescent="0.25"/>
    <row r="171" ht="18" customHeight="1" x14ac:dyDescent="0.25"/>
    <row r="172" ht="18" customHeight="1" x14ac:dyDescent="0.25"/>
    <row r="173" ht="18" customHeight="1" x14ac:dyDescent="0.25"/>
    <row r="174" ht="18" customHeight="1" x14ac:dyDescent="0.25"/>
    <row r="175" ht="18" customHeight="1" x14ac:dyDescent="0.25"/>
    <row r="176" ht="18" customHeight="1" x14ac:dyDescent="0.25"/>
    <row r="177" ht="18" customHeight="1" x14ac:dyDescent="0.25"/>
    <row r="178" ht="18" customHeight="1" x14ac:dyDescent="0.25"/>
    <row r="179" ht="18" customHeight="1" x14ac:dyDescent="0.25"/>
    <row r="180" ht="18" customHeight="1" x14ac:dyDescent="0.25"/>
    <row r="181" ht="18" customHeight="1" x14ac:dyDescent="0.25"/>
    <row r="182" ht="18" customHeight="1" x14ac:dyDescent="0.25"/>
    <row r="183" ht="18" customHeight="1" x14ac:dyDescent="0.25"/>
    <row r="184" ht="18" customHeight="1" x14ac:dyDescent="0.25"/>
    <row r="185" ht="18" customHeight="1" x14ac:dyDescent="0.25"/>
    <row r="186" ht="18" customHeight="1" x14ac:dyDescent="0.25"/>
    <row r="187" ht="18" customHeight="1" x14ac:dyDescent="0.25"/>
    <row r="188" ht="18" customHeight="1" x14ac:dyDescent="0.25"/>
    <row r="189" ht="18" customHeight="1" x14ac:dyDescent="0.25"/>
    <row r="190" ht="18" customHeight="1" x14ac:dyDescent="0.25"/>
    <row r="191" ht="18" customHeight="1" x14ac:dyDescent="0.25"/>
    <row r="192" ht="18" customHeight="1" x14ac:dyDescent="0.25"/>
    <row r="193" ht="18" customHeight="1" x14ac:dyDescent="0.25"/>
    <row r="194" ht="18" customHeight="1" x14ac:dyDescent="0.25"/>
    <row r="195" ht="18" customHeight="1" x14ac:dyDescent="0.25"/>
  </sheetData>
  <sheetProtection algorithmName="SHA-512" hashValue="uUWlOWt4DuawANHJvFbKGTzhC+L/2wn5b8j3ZwQWFXVjtyZkiuwIxQ9wbvIid+jcM+oCyC3QrODOzNBEuJeelQ==" saltValue="ZGB8SaIAHmyoWmvFhjNoKg==" spinCount="100000" sheet="1" selectLockedCells="1"/>
  <mergeCells count="24">
    <mergeCell ref="J45:K45"/>
    <mergeCell ref="O45:Q45"/>
    <mergeCell ref="C8:D8"/>
    <mergeCell ref="G8:H8"/>
    <mergeCell ref="L8:M8"/>
    <mergeCell ref="P8:Q8"/>
    <mergeCell ref="J29:J30"/>
    <mergeCell ref="J35:K35"/>
    <mergeCell ref="L35:M35"/>
    <mergeCell ref="N35:O35"/>
    <mergeCell ref="P35:Q35"/>
    <mergeCell ref="J36:K36"/>
    <mergeCell ref="L36:M36"/>
    <mergeCell ref="N36:O36"/>
    <mergeCell ref="P36:Q36"/>
    <mergeCell ref="J44:K44"/>
    <mergeCell ref="C5:H5"/>
    <mergeCell ref="L5:Q5"/>
    <mergeCell ref="C6:H6"/>
    <mergeCell ref="L6:Q6"/>
    <mergeCell ref="C7:D7"/>
    <mergeCell ref="G7:H7"/>
    <mergeCell ref="L7:M7"/>
    <mergeCell ref="P7:Q7"/>
  </mergeCells>
  <conditionalFormatting sqref="C12">
    <cfRule type="cellIs" dxfId="199" priority="24" operator="equal">
      <formula>"Nein"</formula>
    </cfRule>
    <cfRule type="cellIs" dxfId="198" priority="25" operator="equal">
      <formula>"Ja"</formula>
    </cfRule>
  </conditionalFormatting>
  <conditionalFormatting sqref="L40:M40">
    <cfRule type="cellIs" dxfId="197" priority="22" operator="lessThan">
      <formula>2.5</formula>
    </cfRule>
    <cfRule type="cellIs" dxfId="196" priority="23" operator="between">
      <formula>2.5</formula>
      <formula>5</formula>
    </cfRule>
  </conditionalFormatting>
  <conditionalFormatting sqref="B43">
    <cfRule type="cellIs" dxfId="195" priority="20" operator="notBetween">
      <formula>$F$24</formula>
      <formula>$H$24</formula>
    </cfRule>
    <cfRule type="cellIs" dxfId="194" priority="21" operator="between">
      <formula>$F$24</formula>
      <formula>$H$24</formula>
    </cfRule>
  </conditionalFormatting>
  <conditionalFormatting sqref="G43">
    <cfRule type="cellIs" dxfId="193" priority="18" operator="notBetween">
      <formula>$F$25</formula>
      <formula>$H$25</formula>
    </cfRule>
    <cfRule type="cellIs" dxfId="192" priority="19" operator="between">
      <formula>$F$25</formula>
      <formula>$H$25</formula>
    </cfRule>
  </conditionalFormatting>
  <conditionalFormatting sqref="B44">
    <cfRule type="cellIs" dxfId="191" priority="16" operator="notBetween">
      <formula>$F$28</formula>
      <formula>$H$28</formula>
    </cfRule>
    <cfRule type="cellIs" dxfId="190" priority="17" operator="between">
      <formula>$F$28</formula>
      <formula>$H$28</formula>
    </cfRule>
  </conditionalFormatting>
  <conditionalFormatting sqref="B45">
    <cfRule type="cellIs" dxfId="189" priority="14" operator="notBetween">
      <formula>$F$32</formula>
      <formula>$H$32</formula>
    </cfRule>
    <cfRule type="cellIs" dxfId="188" priority="15" operator="between">
      <formula>$F$32</formula>
      <formula>$H$32</formula>
    </cfRule>
  </conditionalFormatting>
  <conditionalFormatting sqref="G44">
    <cfRule type="cellIs" dxfId="187" priority="12" operator="notBetween">
      <formula>$F$29</formula>
      <formula>$H$29</formula>
    </cfRule>
    <cfRule type="cellIs" dxfId="186" priority="13" operator="between">
      <formula>$F$29</formula>
      <formula>$H$29</formula>
    </cfRule>
  </conditionalFormatting>
  <conditionalFormatting sqref="G45">
    <cfRule type="cellIs" dxfId="185" priority="10" operator="notBetween">
      <formula>$F$33</formula>
      <formula>$H$33</formula>
    </cfRule>
    <cfRule type="cellIs" dxfId="184" priority="11" operator="between">
      <formula>$F$33</formula>
      <formula>$H$33</formula>
    </cfRule>
  </conditionalFormatting>
  <conditionalFormatting sqref="J35:K35">
    <cfRule type="expression" dxfId="183" priority="8">
      <formula>$J$36="Status Δ1:  :-("</formula>
    </cfRule>
    <cfRule type="expression" dxfId="182" priority="9">
      <formula>$J$36="Status Δ1:  :-)"</formula>
    </cfRule>
  </conditionalFormatting>
  <conditionalFormatting sqref="L35:M35">
    <cfRule type="expression" dxfId="181" priority="4">
      <formula>$L$36="Status Δ2:  :-("</formula>
    </cfRule>
    <cfRule type="expression" dxfId="180" priority="7">
      <formula>$L$36="Status Δ2:  :-)"</formula>
    </cfRule>
  </conditionalFormatting>
  <conditionalFormatting sqref="N35:O35">
    <cfRule type="expression" dxfId="179" priority="3">
      <formula>$N$36="Status Δ3:  :-("</formula>
    </cfRule>
    <cfRule type="expression" dxfId="178" priority="6">
      <formula>$N$36="Status Δ3:  :-)"</formula>
    </cfRule>
  </conditionalFormatting>
  <conditionalFormatting sqref="P35:Q35">
    <cfRule type="expression" dxfId="177" priority="2">
      <formula>$P$36="Status Δ4:  :-("</formula>
    </cfRule>
    <cfRule type="expression" dxfId="176" priority="5">
      <formula>$P$36="Status Δ4:  :-)"</formula>
    </cfRule>
  </conditionalFormatting>
  <conditionalFormatting sqref="B43:F45 C12 J34:K34 M34:O34 Q34 L40:M40">
    <cfRule type="cellIs" dxfId="175" priority="1" operator="equal">
      <formula>""</formula>
    </cfRule>
  </conditionalFormatting>
  <dataValidations count="3">
    <dataValidation type="list" allowBlank="1" showInputMessage="1" showErrorMessage="1" sqref="C12">
      <formula1>$U$2:$U$3</formula1>
    </dataValidation>
    <dataValidation type="list" allowBlank="1" showInputMessage="1" showErrorMessage="1" sqref="C2">
      <formula1>$U$12:$U$23</formula1>
    </dataValidation>
    <dataValidation type="list" allowBlank="1" showInputMessage="1" showErrorMessage="1" sqref="L40:M40">
      <formula1>$U$26:$U$36</formula1>
    </dataValidation>
  </dataValidations>
  <pageMargins left="0.23622047244094491" right="0.23622047244094491" top="0.35433070866141736" bottom="0.15748031496062992" header="0.31496062992125984" footer="0.11811023622047245"/>
  <pageSetup paperSize="9" orientation="portrait" r:id="rId1"/>
  <headerFooter>
    <oddFooter>&amp;L&amp;9&amp;Y© Referenzzentrum Mammographie Münster</oddFooter>
  </headerFooter>
  <drawing r:id="rId2"/>
  <legacyDrawing r:id="rId3"/>
  <oleObjects>
    <mc:AlternateContent xmlns:mc="http://schemas.openxmlformats.org/markup-compatibility/2006">
      <mc:Choice Requires="x14">
        <oleObject progId="Equation.3" shapeId="19457" r:id="rId4">
          <objectPr defaultSize="0" autoPict="0" r:id="rId5">
            <anchor moveWithCells="1">
              <from>
                <xdr:col>0</xdr:col>
                <xdr:colOff>47625</xdr:colOff>
                <xdr:row>36</xdr:row>
                <xdr:rowOff>66675</xdr:rowOff>
              </from>
              <to>
                <xdr:col>1</xdr:col>
                <xdr:colOff>733425</xdr:colOff>
                <xdr:row>39</xdr:row>
                <xdr:rowOff>28575</xdr:rowOff>
              </to>
            </anchor>
          </objectPr>
        </oleObject>
      </mc:Choice>
      <mc:Fallback>
        <oleObject progId="Equation.3" shapeId="19457" r:id="rId4"/>
      </mc:Fallback>
    </mc:AlternateContent>
  </oleObject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195"/>
  <sheetViews>
    <sheetView workbookViewId="0">
      <selection activeCell="C6" sqref="C6:H6"/>
    </sheetView>
  </sheetViews>
  <sheetFormatPr baseColWidth="10" defaultRowHeight="15" x14ac:dyDescent="0.25"/>
  <cols>
    <col min="1" max="8" width="12.28515625" customWidth="1"/>
    <col min="9" max="9" width="8.7109375" customWidth="1"/>
    <col min="10" max="20" width="12.28515625" customWidth="1"/>
    <col min="21" max="21" width="11.42578125" style="90"/>
  </cols>
  <sheetData>
    <row r="1" spans="1:21" ht="27" customHeight="1" x14ac:dyDescent="0.45">
      <c r="A1" s="4" t="s">
        <v>99</v>
      </c>
      <c r="B1" s="5"/>
      <c r="C1" s="6"/>
      <c r="D1" s="5"/>
      <c r="E1" s="5"/>
      <c r="F1" s="5"/>
      <c r="G1" s="5"/>
      <c r="H1" s="5"/>
      <c r="J1" s="4" t="s">
        <v>99</v>
      </c>
      <c r="K1" s="5"/>
      <c r="L1" s="6"/>
      <c r="M1" s="5"/>
      <c r="N1" s="5"/>
      <c r="O1" s="5"/>
      <c r="P1" s="5"/>
      <c r="Q1" s="5"/>
    </row>
    <row r="2" spans="1:21" ht="18" customHeight="1" x14ac:dyDescent="0.4">
      <c r="A2" s="7" t="s">
        <v>122</v>
      </c>
      <c r="B2" s="7" t="s">
        <v>121</v>
      </c>
      <c r="C2" s="8" t="s">
        <v>130</v>
      </c>
      <c r="D2" s="9" t="s">
        <v>123</v>
      </c>
      <c r="E2" s="111">
        <v>2015</v>
      </c>
      <c r="F2" s="5"/>
      <c r="G2" s="5"/>
      <c r="H2" s="5"/>
      <c r="J2" s="7" t="s">
        <v>125</v>
      </c>
      <c r="K2" s="7" t="s">
        <v>121</v>
      </c>
      <c r="L2" s="50" t="str">
        <f>C2</f>
        <v>Juni</v>
      </c>
      <c r="M2" s="9" t="s">
        <v>123</v>
      </c>
      <c r="N2" s="51">
        <f>E2</f>
        <v>2015</v>
      </c>
      <c r="O2" s="5"/>
      <c r="P2" s="5"/>
      <c r="Q2" s="5"/>
      <c r="U2" s="90" t="s">
        <v>18</v>
      </c>
    </row>
    <row r="3" spans="1:21" ht="17.100000000000001" customHeight="1" x14ac:dyDescent="0.25">
      <c r="A3" s="11"/>
      <c r="B3" s="11"/>
      <c r="C3" s="11"/>
      <c r="D3" s="11"/>
      <c r="E3" s="11"/>
      <c r="F3" s="11"/>
      <c r="G3" s="11"/>
      <c r="H3" s="11"/>
      <c r="J3" s="11"/>
      <c r="K3" s="11"/>
      <c r="L3" s="11"/>
      <c r="M3" s="11"/>
      <c r="N3" s="11"/>
      <c r="O3" s="11"/>
      <c r="P3" s="11"/>
      <c r="Q3" s="11"/>
      <c r="U3" s="90" t="s">
        <v>19</v>
      </c>
    </row>
    <row r="4" spans="1:21" ht="17.100000000000001" customHeight="1" x14ac:dyDescent="0.25">
      <c r="A4" s="12" t="s">
        <v>0</v>
      </c>
      <c r="B4" s="11"/>
      <c r="C4" s="13"/>
      <c r="D4" s="13"/>
      <c r="E4" s="14"/>
      <c r="F4" s="15"/>
      <c r="G4" s="14"/>
      <c r="H4" s="14"/>
      <c r="J4" s="12" t="s">
        <v>0</v>
      </c>
      <c r="K4" s="11"/>
      <c r="L4" s="13"/>
      <c r="M4" s="13"/>
      <c r="N4" s="14"/>
      <c r="O4" s="15"/>
      <c r="P4" s="14"/>
      <c r="Q4" s="14"/>
    </row>
    <row r="5" spans="1:21" ht="17.100000000000001" customHeight="1" x14ac:dyDescent="0.25">
      <c r="A5" s="11" t="s">
        <v>32</v>
      </c>
      <c r="B5" s="11"/>
      <c r="C5" s="133" t="str">
        <f>IF(BZW_monatlich_DR!C5="","",BZW_monatlich_DR!C5)</f>
        <v/>
      </c>
      <c r="D5" s="133"/>
      <c r="E5" s="133"/>
      <c r="F5" s="133"/>
      <c r="G5" s="133"/>
      <c r="H5" s="133"/>
      <c r="I5" s="38"/>
      <c r="J5" s="11" t="s">
        <v>32</v>
      </c>
      <c r="K5" s="11"/>
      <c r="L5" s="133" t="str">
        <f>IF(C5="","",C5)</f>
        <v/>
      </c>
      <c r="M5" s="133"/>
      <c r="N5" s="133"/>
      <c r="O5" s="133"/>
      <c r="P5" s="133"/>
      <c r="Q5" s="133"/>
      <c r="U5" s="106" t="s">
        <v>21</v>
      </c>
    </row>
    <row r="6" spans="1:21" ht="17.100000000000001" customHeight="1" x14ac:dyDescent="0.25">
      <c r="A6" s="11" t="s">
        <v>154</v>
      </c>
      <c r="B6" s="11"/>
      <c r="C6" s="134">
        <f>BZW_monatlich_DR!C6</f>
        <v>0</v>
      </c>
      <c r="D6" s="134"/>
      <c r="E6" s="134"/>
      <c r="F6" s="134"/>
      <c r="G6" s="134"/>
      <c r="H6" s="134"/>
      <c r="J6" s="11" t="s">
        <v>154</v>
      </c>
      <c r="K6" s="11"/>
      <c r="L6" s="133">
        <f>IF(C6="","",C6)</f>
        <v>0</v>
      </c>
      <c r="M6" s="133"/>
      <c r="N6" s="133"/>
      <c r="O6" s="133"/>
      <c r="P6" s="133"/>
      <c r="Q6" s="133"/>
      <c r="U6" s="106" t="s">
        <v>20</v>
      </c>
    </row>
    <row r="7" spans="1:21" ht="17.100000000000001" customHeight="1" x14ac:dyDescent="0.25">
      <c r="A7" s="11" t="s">
        <v>2</v>
      </c>
      <c r="B7" s="11"/>
      <c r="C7" s="134" t="str">
        <f>IF(BZW_monatlich_DR!C7="","",BZW_monatlich_DR!C7)</f>
        <v/>
      </c>
      <c r="D7" s="134"/>
      <c r="E7" s="14"/>
      <c r="F7" s="18" t="s">
        <v>3</v>
      </c>
      <c r="G7" s="134" t="str">
        <f>IF(BZW_monatlich_DR!G7="","",BZW_monatlich_DR!G7)</f>
        <v/>
      </c>
      <c r="H7" s="134"/>
      <c r="I7" s="38"/>
      <c r="J7" s="11" t="s">
        <v>2</v>
      </c>
      <c r="K7" s="11"/>
      <c r="L7" s="134" t="str">
        <f>IF(C7="","",C7)</f>
        <v/>
      </c>
      <c r="M7" s="134"/>
      <c r="N7" s="14"/>
      <c r="O7" s="18" t="s">
        <v>3</v>
      </c>
      <c r="P7" s="134" t="str">
        <f>IF(G7="","",G7)</f>
        <v/>
      </c>
      <c r="Q7" s="134"/>
      <c r="U7" s="106" t="s">
        <v>22</v>
      </c>
    </row>
    <row r="8" spans="1:21" ht="17.100000000000001" customHeight="1" x14ac:dyDescent="0.25">
      <c r="A8" s="11" t="s">
        <v>30</v>
      </c>
      <c r="B8" s="11"/>
      <c r="C8" s="134" t="str">
        <f>IF(BZW_monatlich_DR!C8="","",BZW_monatlich_DR!C8)</f>
        <v/>
      </c>
      <c r="D8" s="134"/>
      <c r="E8" s="14"/>
      <c r="F8" s="19" t="s">
        <v>31</v>
      </c>
      <c r="G8" s="134" t="str">
        <f>IF(BZW_monatlich_DR!G8="","",BZW_monatlich_DR!G8)</f>
        <v/>
      </c>
      <c r="H8" s="134"/>
      <c r="I8" s="38"/>
      <c r="J8" s="11" t="s">
        <v>30</v>
      </c>
      <c r="K8" s="11"/>
      <c r="L8" s="134" t="str">
        <f>IF(C8="","",C8)</f>
        <v/>
      </c>
      <c r="M8" s="134"/>
      <c r="N8" s="14"/>
      <c r="O8" s="19" t="s">
        <v>31</v>
      </c>
      <c r="P8" s="134" t="str">
        <f>IF(G8="","",G8)</f>
        <v/>
      </c>
      <c r="Q8" s="134"/>
      <c r="U8" s="106" t="s">
        <v>24</v>
      </c>
    </row>
    <row r="9" spans="1:21" ht="17.100000000000001" customHeight="1" x14ac:dyDescent="0.25">
      <c r="A9" s="11"/>
      <c r="B9" s="14"/>
      <c r="C9" s="14"/>
      <c r="D9" s="14"/>
      <c r="E9" s="11"/>
      <c r="F9" s="11"/>
      <c r="G9" s="11"/>
      <c r="H9" s="20"/>
      <c r="J9" s="11"/>
      <c r="K9" s="11"/>
      <c r="L9" s="11"/>
      <c r="M9" s="11"/>
      <c r="N9" s="11"/>
      <c r="O9" s="11"/>
      <c r="P9" s="11"/>
      <c r="Q9" s="11"/>
      <c r="U9" s="106" t="s">
        <v>23</v>
      </c>
    </row>
    <row r="10" spans="1:21" ht="17.100000000000001" customHeight="1" x14ac:dyDescent="0.25">
      <c r="A10" s="7" t="s">
        <v>35</v>
      </c>
      <c r="B10" s="11"/>
      <c r="C10" s="11"/>
      <c r="D10" s="11"/>
      <c r="E10" s="11"/>
      <c r="F10" s="11"/>
      <c r="G10" s="11"/>
      <c r="H10" s="11"/>
      <c r="J10" s="11"/>
      <c r="K10" s="11"/>
      <c r="L10" s="11"/>
      <c r="M10" s="11"/>
      <c r="N10" s="11"/>
      <c r="O10" s="11"/>
      <c r="P10" s="11"/>
      <c r="Q10" s="11"/>
      <c r="U10" s="106" t="s">
        <v>25</v>
      </c>
    </row>
    <row r="11" spans="1:21" ht="17.100000000000001" customHeight="1" x14ac:dyDescent="0.25">
      <c r="A11" s="11"/>
      <c r="B11" s="11"/>
      <c r="C11" s="11"/>
      <c r="D11" s="11"/>
      <c r="E11" s="11"/>
      <c r="F11" s="11"/>
      <c r="G11" s="11"/>
      <c r="H11" s="11"/>
      <c r="J11" s="7" t="s">
        <v>37</v>
      </c>
      <c r="K11" s="11"/>
      <c r="L11" s="11"/>
      <c r="M11" s="11"/>
      <c r="N11" s="11"/>
      <c r="O11" s="11"/>
      <c r="P11" s="11"/>
      <c r="Q11" s="11"/>
    </row>
    <row r="12" spans="1:21" ht="17.100000000000001" customHeight="1" x14ac:dyDescent="0.25">
      <c r="A12" s="11" t="s">
        <v>145</v>
      </c>
      <c r="B12" s="11"/>
      <c r="C12" s="109"/>
      <c r="D12" s="16"/>
      <c r="E12" s="11"/>
      <c r="F12" s="11"/>
      <c r="G12" s="11"/>
      <c r="H12" s="11"/>
      <c r="J12" s="11"/>
      <c r="K12" s="11"/>
      <c r="L12" s="11"/>
      <c r="M12" s="11"/>
      <c r="N12" s="11"/>
      <c r="O12" s="11"/>
      <c r="P12" s="11"/>
      <c r="Q12" s="11"/>
      <c r="U12" s="90" t="s">
        <v>124</v>
      </c>
    </row>
    <row r="13" spans="1:21" ht="17.100000000000001" customHeight="1" x14ac:dyDescent="0.25">
      <c r="A13" s="22" t="s">
        <v>142</v>
      </c>
      <c r="B13" s="11"/>
      <c r="C13" s="11"/>
      <c r="D13" s="11"/>
      <c r="E13" s="11"/>
      <c r="F13" s="11"/>
      <c r="G13" s="11"/>
      <c r="H13" s="11"/>
      <c r="J13" s="12" t="s">
        <v>144</v>
      </c>
      <c r="K13" s="11"/>
      <c r="L13" s="11"/>
      <c r="M13" s="11"/>
      <c r="N13" s="11"/>
      <c r="O13" s="12" t="s">
        <v>28</v>
      </c>
      <c r="P13" s="11"/>
      <c r="Q13" s="11"/>
      <c r="U13" s="90" t="s">
        <v>127</v>
      </c>
    </row>
    <row r="14" spans="1:21" ht="17.100000000000001" customHeight="1" x14ac:dyDescent="0.25">
      <c r="A14" s="11"/>
      <c r="B14" s="11"/>
      <c r="C14" s="11"/>
      <c r="D14" s="11"/>
      <c r="E14" s="11"/>
      <c r="F14" s="11"/>
      <c r="G14" s="11"/>
      <c r="H14" s="11"/>
      <c r="J14" s="23" t="s">
        <v>5</v>
      </c>
      <c r="K14" s="11"/>
      <c r="L14" s="120" t="str">
        <f>IF(BZW_monatlich_DR!L14="","",BZW_monatlich_DR!L14)</f>
        <v/>
      </c>
      <c r="M14" s="110"/>
      <c r="N14" s="11"/>
      <c r="O14" s="11" t="s">
        <v>61</v>
      </c>
      <c r="P14" s="11"/>
      <c r="Q14" s="11"/>
      <c r="U14" s="90" t="s">
        <v>128</v>
      </c>
    </row>
    <row r="15" spans="1:21" ht="17.100000000000001" customHeight="1" x14ac:dyDescent="0.25">
      <c r="A15" s="7" t="s">
        <v>34</v>
      </c>
      <c r="B15" s="11"/>
      <c r="C15" s="23"/>
      <c r="D15" s="14"/>
      <c r="E15" s="11"/>
      <c r="F15" s="11"/>
      <c r="G15" s="11"/>
      <c r="H15" s="11"/>
      <c r="J15" s="11" t="s">
        <v>9</v>
      </c>
      <c r="K15" s="11"/>
      <c r="L15" s="120" t="str">
        <f>IF(BZW_monatlich_DR!L15="","",BZW_monatlich_DR!L15)</f>
        <v/>
      </c>
      <c r="M15" s="110"/>
      <c r="N15" s="11"/>
      <c r="O15" s="37">
        <f>P15*0.85</f>
        <v>0</v>
      </c>
      <c r="P15" s="68">
        <f>BZW_monatlich_DR!P15</f>
        <v>0</v>
      </c>
      <c r="Q15" s="36">
        <f>P15*1.15</f>
        <v>0</v>
      </c>
      <c r="U15" s="90" t="s">
        <v>129</v>
      </c>
    </row>
    <row r="16" spans="1:21" ht="17.100000000000001" customHeight="1" x14ac:dyDescent="0.25">
      <c r="A16" s="11"/>
      <c r="B16" s="11"/>
      <c r="C16" s="11"/>
      <c r="D16" s="11"/>
      <c r="E16" s="11"/>
      <c r="F16" s="11"/>
      <c r="G16" s="11"/>
      <c r="H16" s="11"/>
      <c r="J16" s="23" t="s">
        <v>7</v>
      </c>
      <c r="K16" s="11"/>
      <c r="L16" s="120" t="str">
        <f>IF(BZW_monatlich_DR!L16="","",BZW_monatlich_DR!L16)</f>
        <v/>
      </c>
      <c r="M16" s="110"/>
      <c r="N16" s="11"/>
      <c r="O16" s="26" t="s">
        <v>103</v>
      </c>
      <c r="P16" s="26" t="s">
        <v>4</v>
      </c>
      <c r="Q16" s="26" t="s">
        <v>104</v>
      </c>
      <c r="U16" s="90" t="s">
        <v>86</v>
      </c>
    </row>
    <row r="17" spans="1:21" ht="18" customHeight="1" x14ac:dyDescent="0.25">
      <c r="A17" s="12" t="s">
        <v>146</v>
      </c>
      <c r="B17" s="11"/>
      <c r="C17" s="14"/>
      <c r="D17" s="14"/>
      <c r="E17" s="11"/>
      <c r="F17" s="11"/>
      <c r="G17" s="14"/>
      <c r="H17" s="14"/>
      <c r="I17" s="1"/>
      <c r="J17" s="11" t="s">
        <v>57</v>
      </c>
      <c r="K17" s="11"/>
      <c r="L17" s="120" t="str">
        <f>IF(BZW_monatlich_DR!L17="","",BZW_monatlich_DR!L17)</f>
        <v/>
      </c>
      <c r="M17" s="110"/>
      <c r="N17" s="11"/>
      <c r="O17" s="38" t="s">
        <v>62</v>
      </c>
      <c r="P17" s="38"/>
      <c r="Q17" s="38"/>
      <c r="U17" s="90" t="s">
        <v>130</v>
      </c>
    </row>
    <row r="18" spans="1:21" ht="18" customHeight="1" x14ac:dyDescent="0.25">
      <c r="A18" s="23" t="s">
        <v>5</v>
      </c>
      <c r="B18" s="11"/>
      <c r="C18" s="120" t="str">
        <f>IF(BZW_monatlich_DR!C18="","",BZW_monatlich_DR!C18)</f>
        <v/>
      </c>
      <c r="D18" s="103"/>
      <c r="E18" s="11"/>
      <c r="F18" s="14" t="s">
        <v>27</v>
      </c>
      <c r="G18" s="120" t="str">
        <f>IF(BZW_monatlich_DR!G18="","",BZW_monatlich_DR!G18)</f>
        <v/>
      </c>
      <c r="H18" s="103"/>
      <c r="J18" s="11" t="s">
        <v>8</v>
      </c>
      <c r="K18" s="11"/>
      <c r="L18" s="120" t="str">
        <f>IF(BZW_monatlich_DR!L18="","",BZW_monatlich_DR!L18)</f>
        <v/>
      </c>
      <c r="M18" s="110"/>
      <c r="N18" s="11"/>
      <c r="O18" s="37">
        <f>P18*0.85</f>
        <v>0</v>
      </c>
      <c r="P18" s="68">
        <f>BZW_monatlich_DR!P18</f>
        <v>0</v>
      </c>
      <c r="Q18" s="36">
        <f>P18*1.15</f>
        <v>0</v>
      </c>
      <c r="U18" s="90" t="s">
        <v>131</v>
      </c>
    </row>
    <row r="19" spans="1:21" ht="18" customHeight="1" x14ac:dyDescent="0.25">
      <c r="A19" s="11" t="s">
        <v>120</v>
      </c>
      <c r="B19" s="11"/>
      <c r="C19" s="119" t="str">
        <f>IF(BZW_monatlich_DR!C19="","",BZW_monatlich_DR!C19)</f>
        <v/>
      </c>
      <c r="D19" s="104"/>
      <c r="E19" s="11"/>
      <c r="F19" s="14" t="s">
        <v>119</v>
      </c>
      <c r="G19" s="120" t="str">
        <f>IF(BZW_monatlich_DR!G19="","",BZW_monatlich_DR!G19)</f>
        <v/>
      </c>
      <c r="H19" s="24"/>
      <c r="J19" s="14" t="s">
        <v>27</v>
      </c>
      <c r="K19" s="11"/>
      <c r="L19" s="120" t="str">
        <f>IF(BZW_monatlich_DR!L19="","",BZW_monatlich_DR!L19)</f>
        <v/>
      </c>
      <c r="M19" s="110"/>
      <c r="N19" s="11"/>
      <c r="O19" s="26" t="s">
        <v>103</v>
      </c>
      <c r="P19" s="26" t="s">
        <v>4</v>
      </c>
      <c r="Q19" s="26" t="s">
        <v>104</v>
      </c>
      <c r="U19" s="90" t="s">
        <v>132</v>
      </c>
    </row>
    <row r="20" spans="1:21" ht="18" customHeight="1" x14ac:dyDescent="0.25">
      <c r="A20" s="11" t="s">
        <v>9</v>
      </c>
      <c r="B20" s="11"/>
      <c r="C20" s="119" t="str">
        <f>IF(BZW_monatlich_DR!C20="","",BZW_monatlich_DR!C20)</f>
        <v/>
      </c>
      <c r="D20" s="104"/>
      <c r="E20" s="11"/>
      <c r="F20" s="11" t="s">
        <v>56</v>
      </c>
      <c r="G20" s="120" t="str">
        <f>IF(BZW_monatlich_DR!G20="","",BZW_monatlich_DR!G20)</f>
        <v/>
      </c>
      <c r="H20" s="24"/>
      <c r="J20" s="14" t="s">
        <v>106</v>
      </c>
      <c r="K20" s="11"/>
      <c r="L20" s="120" t="str">
        <f>IF(BZW_monatlich_DR!L20="","",BZW_monatlich_DR!L20)</f>
        <v/>
      </c>
      <c r="M20" s="110" t="str">
        <f>IF(BZW_monatlich_DR!M20="","",BZW_monatlich_DR!M20)</f>
        <v/>
      </c>
      <c r="N20" s="11"/>
      <c r="O20" s="38" t="s">
        <v>63</v>
      </c>
      <c r="P20" s="38"/>
      <c r="Q20" s="38"/>
      <c r="U20" s="90" t="s">
        <v>133</v>
      </c>
    </row>
    <row r="21" spans="1:21" ht="18" customHeight="1" x14ac:dyDescent="0.25">
      <c r="A21" s="22" t="s">
        <v>102</v>
      </c>
      <c r="B21" s="11"/>
      <c r="C21" s="11"/>
      <c r="D21" s="11"/>
      <c r="E21" s="11"/>
      <c r="F21" s="11"/>
      <c r="G21" s="11"/>
      <c r="H21" s="11"/>
      <c r="J21" s="11" t="s">
        <v>56</v>
      </c>
      <c r="K21" s="11"/>
      <c r="L21" s="120" t="str">
        <f>IF(BZW_monatlich_DR!L21="","",BZW_monatlich_DR!L21)</f>
        <v/>
      </c>
      <c r="M21" s="110"/>
      <c r="N21" s="11"/>
      <c r="O21" s="37">
        <f>P21*0.85</f>
        <v>0</v>
      </c>
      <c r="P21" s="68">
        <f>BZW_monatlich_DR!P21</f>
        <v>0</v>
      </c>
      <c r="Q21" s="36">
        <f>P21*1.15</f>
        <v>0</v>
      </c>
      <c r="U21" s="90" t="s">
        <v>134</v>
      </c>
    </row>
    <row r="22" spans="1:21" ht="18" customHeight="1" x14ac:dyDescent="0.25">
      <c r="A22" s="22"/>
      <c r="B22" s="11"/>
      <c r="C22" s="11"/>
      <c r="D22" s="11"/>
      <c r="E22" s="11"/>
      <c r="F22" s="11"/>
      <c r="G22" s="11"/>
      <c r="H22" s="11"/>
      <c r="J22" s="39" t="s">
        <v>143</v>
      </c>
      <c r="K22" s="11"/>
      <c r="L22" s="11"/>
      <c r="M22" s="11"/>
      <c r="N22" s="11"/>
      <c r="O22" s="26" t="s">
        <v>103</v>
      </c>
      <c r="P22" s="26" t="s">
        <v>4</v>
      </c>
      <c r="Q22" s="26" t="s">
        <v>104</v>
      </c>
      <c r="U22" s="90" t="s">
        <v>136</v>
      </c>
    </row>
    <row r="23" spans="1:21" ht="18" customHeight="1" x14ac:dyDescent="0.25">
      <c r="A23" s="12" t="s">
        <v>39</v>
      </c>
      <c r="B23" s="11"/>
      <c r="C23" s="11"/>
      <c r="D23" s="11"/>
      <c r="E23" s="11"/>
      <c r="F23" s="11"/>
      <c r="G23" s="11"/>
      <c r="H23" s="11"/>
      <c r="J23" s="11"/>
      <c r="K23" s="11"/>
      <c r="L23" s="11"/>
      <c r="M23" s="11"/>
      <c r="N23" s="11"/>
      <c r="O23" s="38" t="s">
        <v>80</v>
      </c>
      <c r="P23" s="38"/>
      <c r="Q23" s="38"/>
      <c r="U23" s="90" t="s">
        <v>135</v>
      </c>
    </row>
    <row r="24" spans="1:21" ht="18" customHeight="1" x14ac:dyDescent="0.25">
      <c r="A24" s="23" t="s">
        <v>7</v>
      </c>
      <c r="B24" s="124">
        <f>BZW_monatlich_DR!B24</f>
        <v>0</v>
      </c>
      <c r="C24" s="124" t="str">
        <f>BZW_monatlich_DR!C24</f>
        <v xml:space="preserve">Höhe: </v>
      </c>
      <c r="D24" s="11"/>
      <c r="E24" s="18" t="s">
        <v>57</v>
      </c>
      <c r="F24" s="37">
        <f>G24*0.85</f>
        <v>0</v>
      </c>
      <c r="G24" s="68">
        <f>BZW_monatlich_DR!G24</f>
        <v>0</v>
      </c>
      <c r="H24" s="36">
        <f>G24*1.15</f>
        <v>0</v>
      </c>
      <c r="J24" s="12" t="s">
        <v>59</v>
      </c>
      <c r="K24" s="11"/>
      <c r="L24" s="11"/>
      <c r="M24" s="11"/>
      <c r="N24" s="11"/>
      <c r="O24" s="37">
        <f>P24*0.85</f>
        <v>0</v>
      </c>
      <c r="P24" s="68">
        <f>BZW_monatlich_DR!P24</f>
        <v>0</v>
      </c>
      <c r="Q24" s="36">
        <f>P24*1.15</f>
        <v>0</v>
      </c>
    </row>
    <row r="25" spans="1:21" ht="18" customHeight="1" x14ac:dyDescent="0.35">
      <c r="A25" s="11" t="s">
        <v>8</v>
      </c>
      <c r="B25" s="125">
        <f>BZW_monatlich_DR!B25</f>
        <v>0</v>
      </c>
      <c r="C25" s="117"/>
      <c r="D25" s="11"/>
      <c r="E25" s="18" t="s">
        <v>58</v>
      </c>
      <c r="F25" s="37" t="e">
        <f>G25*0.85</f>
        <v>#VALUE!</v>
      </c>
      <c r="G25" s="68" t="str">
        <f>BZW_monatlich_DR!G25</f>
        <v/>
      </c>
      <c r="H25" s="36" t="e">
        <f>G25*1.15</f>
        <v>#VALUE!</v>
      </c>
      <c r="J25" s="11" t="s">
        <v>60</v>
      </c>
      <c r="K25" s="11"/>
      <c r="L25" s="11"/>
      <c r="M25" s="11"/>
      <c r="N25" s="11"/>
      <c r="O25" s="26" t="s">
        <v>103</v>
      </c>
      <c r="P25" s="26" t="s">
        <v>4</v>
      </c>
      <c r="Q25" s="26" t="s">
        <v>104</v>
      </c>
    </row>
    <row r="26" spans="1:21" ht="18" customHeight="1" x14ac:dyDescent="0.25">
      <c r="A26" s="11"/>
      <c r="B26" s="18"/>
      <c r="C26" s="18"/>
      <c r="D26" s="11"/>
      <c r="E26" s="18"/>
      <c r="F26" s="26" t="s">
        <v>103</v>
      </c>
      <c r="G26" s="26" t="s">
        <v>4</v>
      </c>
      <c r="H26" s="26" t="s">
        <v>104</v>
      </c>
      <c r="J26" s="11"/>
      <c r="K26" s="11"/>
      <c r="L26" s="11"/>
      <c r="M26" s="11"/>
      <c r="N26" s="11"/>
      <c r="O26" s="11"/>
      <c r="P26" s="11"/>
      <c r="Q26" s="11"/>
      <c r="U26" s="91">
        <v>5</v>
      </c>
    </row>
    <row r="27" spans="1:21" ht="18" customHeight="1" x14ac:dyDescent="0.25">
      <c r="A27" s="12" t="s">
        <v>40</v>
      </c>
      <c r="B27" s="18"/>
      <c r="C27" s="18"/>
      <c r="D27" s="11"/>
      <c r="E27" s="18"/>
      <c r="F27" s="11"/>
      <c r="G27" s="11"/>
      <c r="H27" s="11"/>
      <c r="J27" s="11"/>
      <c r="K27" s="11"/>
      <c r="L27" s="11"/>
      <c r="M27" s="11"/>
      <c r="N27" s="11"/>
      <c r="O27" s="11"/>
      <c r="P27" s="11"/>
      <c r="Q27" s="11"/>
      <c r="U27" s="91">
        <v>4.5</v>
      </c>
    </row>
    <row r="28" spans="1:21" ht="18" customHeight="1" x14ac:dyDescent="0.25">
      <c r="A28" s="23" t="s">
        <v>7</v>
      </c>
      <c r="B28" s="124">
        <f>BZW_monatlich_DR!B28</f>
        <v>0</v>
      </c>
      <c r="C28" s="124" t="str">
        <f>BZW_monatlich_DR!C28</f>
        <v xml:space="preserve">Höhe: </v>
      </c>
      <c r="D28" s="11"/>
      <c r="E28" s="18" t="s">
        <v>57</v>
      </c>
      <c r="F28" s="37">
        <f>G28*0.85</f>
        <v>0</v>
      </c>
      <c r="G28" s="68">
        <f>BZW_monatlich_DR!G28</f>
        <v>0</v>
      </c>
      <c r="H28" s="36">
        <f>G28*1.15</f>
        <v>0</v>
      </c>
      <c r="J28" s="12" t="s">
        <v>64</v>
      </c>
      <c r="K28" s="11"/>
      <c r="L28" s="11"/>
      <c r="M28" s="11"/>
      <c r="N28" s="11"/>
      <c r="O28" s="11"/>
      <c r="P28" s="40"/>
      <c r="Q28" s="41"/>
      <c r="U28" s="91">
        <v>4</v>
      </c>
    </row>
    <row r="29" spans="1:21" ht="18" customHeight="1" x14ac:dyDescent="0.25">
      <c r="A29" s="11" t="s">
        <v>8</v>
      </c>
      <c r="B29" s="125">
        <f>BZW_monatlich_DR!B29</f>
        <v>0</v>
      </c>
      <c r="C29" s="117"/>
      <c r="D29" s="11"/>
      <c r="E29" s="18" t="s">
        <v>58</v>
      </c>
      <c r="F29" s="37" t="e">
        <f>G29*0.85</f>
        <v>#VALUE!</v>
      </c>
      <c r="G29" s="68" t="str">
        <f>BZW_monatlich_DR!G29</f>
        <v/>
      </c>
      <c r="H29" s="36" t="e">
        <f>G29*1.15</f>
        <v>#VALUE!</v>
      </c>
      <c r="J29" s="139" t="s">
        <v>65</v>
      </c>
      <c r="K29" s="42" t="s">
        <v>66</v>
      </c>
      <c r="L29" s="42" t="s">
        <v>79</v>
      </c>
      <c r="M29" s="42" t="s">
        <v>78</v>
      </c>
      <c r="N29" s="42" t="s">
        <v>77</v>
      </c>
      <c r="O29" s="42" t="s">
        <v>76</v>
      </c>
      <c r="P29" s="42" t="s">
        <v>75</v>
      </c>
      <c r="Q29" s="42" t="s">
        <v>74</v>
      </c>
      <c r="U29" s="91">
        <v>3.5</v>
      </c>
    </row>
    <row r="30" spans="1:21" ht="18" customHeight="1" x14ac:dyDescent="0.25">
      <c r="A30" s="11"/>
      <c r="B30" s="18"/>
      <c r="C30" s="18"/>
      <c r="D30" s="11"/>
      <c r="E30" s="18"/>
      <c r="F30" s="26" t="s">
        <v>103</v>
      </c>
      <c r="G30" s="26" t="s">
        <v>4</v>
      </c>
      <c r="H30" s="26" t="s">
        <v>104</v>
      </c>
      <c r="J30" s="140"/>
      <c r="K30" s="42" t="s">
        <v>67</v>
      </c>
      <c r="L30" s="42" t="s">
        <v>68</v>
      </c>
      <c r="M30" s="42" t="s">
        <v>69</v>
      </c>
      <c r="N30" s="42" t="s">
        <v>70</v>
      </c>
      <c r="O30" s="42" t="s">
        <v>71</v>
      </c>
      <c r="P30" s="42" t="s">
        <v>72</v>
      </c>
      <c r="Q30" s="42" t="s">
        <v>73</v>
      </c>
      <c r="U30" s="91">
        <v>3</v>
      </c>
    </row>
    <row r="31" spans="1:21" ht="18" customHeight="1" x14ac:dyDescent="0.25">
      <c r="A31" s="12" t="s">
        <v>41</v>
      </c>
      <c r="B31" s="18"/>
      <c r="C31" s="18"/>
      <c r="D31" s="11"/>
      <c r="E31" s="18"/>
      <c r="F31" s="11"/>
      <c r="G31" s="11"/>
      <c r="H31" s="11"/>
      <c r="J31" s="11"/>
      <c r="K31" s="11"/>
      <c r="L31" s="11"/>
      <c r="M31" s="11"/>
      <c r="N31" s="11"/>
      <c r="O31" s="11"/>
      <c r="P31" s="11"/>
      <c r="Q31" s="11"/>
      <c r="U31" s="91">
        <v>2.5</v>
      </c>
    </row>
    <row r="32" spans="1:21" ht="18" customHeight="1" x14ac:dyDescent="0.25">
      <c r="A32" s="23" t="s">
        <v>7</v>
      </c>
      <c r="B32" s="124">
        <f>BZW_monatlich_DR!B32</f>
        <v>0</v>
      </c>
      <c r="C32" s="124" t="str">
        <f>BZW_monatlich_DR!C32</f>
        <v xml:space="preserve">Höhe: </v>
      </c>
      <c r="D32" s="11"/>
      <c r="E32" s="18" t="s">
        <v>57</v>
      </c>
      <c r="F32" s="37">
        <f>G32*0.85</f>
        <v>0</v>
      </c>
      <c r="G32" s="68">
        <f>BZW_monatlich_DR!G32</f>
        <v>0</v>
      </c>
      <c r="H32" s="36">
        <f>G32*1.15</f>
        <v>0</v>
      </c>
      <c r="J32" s="12" t="s">
        <v>42</v>
      </c>
      <c r="K32" s="11"/>
      <c r="L32" s="11"/>
      <c r="M32" s="11"/>
      <c r="N32" s="11"/>
      <c r="O32" s="11"/>
      <c r="P32" s="11"/>
      <c r="Q32" s="11"/>
      <c r="U32" s="91">
        <v>2</v>
      </c>
    </row>
    <row r="33" spans="1:21" ht="18" customHeight="1" x14ac:dyDescent="0.25">
      <c r="A33" s="11" t="s">
        <v>8</v>
      </c>
      <c r="B33" s="125">
        <f>BZW_monatlich_DR!B33</f>
        <v>0</v>
      </c>
      <c r="C33" s="117"/>
      <c r="D33" s="11"/>
      <c r="E33" s="18" t="s">
        <v>58</v>
      </c>
      <c r="F33" s="37" t="e">
        <f>G33*0.85</f>
        <v>#VALUE!</v>
      </c>
      <c r="G33" s="68" t="str">
        <f>BZW_monatlich_DR!G33</f>
        <v/>
      </c>
      <c r="H33" s="36" t="e">
        <f>G33*1.15</f>
        <v>#VALUE!</v>
      </c>
      <c r="J33" s="43" t="s">
        <v>113</v>
      </c>
      <c r="K33" s="44" t="s">
        <v>114</v>
      </c>
      <c r="L33" s="43" t="s">
        <v>114</v>
      </c>
      <c r="M33" s="44" t="s">
        <v>115</v>
      </c>
      <c r="N33" s="43" t="s">
        <v>116</v>
      </c>
      <c r="O33" s="44" t="s">
        <v>117</v>
      </c>
      <c r="P33" s="43" t="s">
        <v>117</v>
      </c>
      <c r="Q33" s="43" t="s">
        <v>118</v>
      </c>
      <c r="R33" s="1"/>
      <c r="U33" s="91">
        <v>1.5</v>
      </c>
    </row>
    <row r="34" spans="1:21" ht="18" customHeight="1" x14ac:dyDescent="0.25">
      <c r="A34" s="11"/>
      <c r="B34" s="11"/>
      <c r="C34" s="11"/>
      <c r="D34" s="11"/>
      <c r="E34" s="27"/>
      <c r="F34" s="26" t="s">
        <v>103</v>
      </c>
      <c r="G34" s="26" t="s">
        <v>4</v>
      </c>
      <c r="H34" s="26" t="s">
        <v>104</v>
      </c>
      <c r="I34" s="1"/>
      <c r="J34" s="92"/>
      <c r="K34" s="93"/>
      <c r="L34" s="94" t="str">
        <f>IF(K34="","",K34)</f>
        <v/>
      </c>
      <c r="M34" s="93"/>
      <c r="N34" s="95"/>
      <c r="O34" s="93"/>
      <c r="P34" s="94" t="str">
        <f>IF(O34="","",O34)</f>
        <v/>
      </c>
      <c r="Q34" s="92"/>
      <c r="R34" s="1"/>
      <c r="U34" s="91">
        <v>1</v>
      </c>
    </row>
    <row r="35" spans="1:21" ht="18" customHeight="1" x14ac:dyDescent="0.25">
      <c r="A35" s="11"/>
      <c r="B35" s="11"/>
      <c r="C35" s="11"/>
      <c r="D35" s="11"/>
      <c r="E35" s="11"/>
      <c r="F35" s="26"/>
      <c r="G35" s="26"/>
      <c r="H35" s="26"/>
      <c r="J35" s="155" t="str">
        <f>CONCATENATE("Δ1: ",J34-K34)</f>
        <v>Δ1: 0</v>
      </c>
      <c r="K35" s="156"/>
      <c r="L35" s="155" t="str">
        <f>CONCATENATE("Δ2: ",K34-M34)</f>
        <v>Δ2: 0</v>
      </c>
      <c r="M35" s="156"/>
      <c r="N35" s="155" t="str">
        <f>CONCATENATE("Δ3: ",N34-O34)</f>
        <v>Δ3: 0</v>
      </c>
      <c r="O35" s="156"/>
      <c r="P35" s="155" t="str">
        <f>CONCATENATE("Δ4: ",O34-Q34)</f>
        <v>Δ4: 0</v>
      </c>
      <c r="Q35" s="155"/>
      <c r="R35" s="1"/>
      <c r="U35" s="91">
        <v>0.5</v>
      </c>
    </row>
    <row r="36" spans="1:21" ht="18" customHeight="1" x14ac:dyDescent="0.25">
      <c r="A36" s="12" t="s">
        <v>59</v>
      </c>
      <c r="B36" s="11"/>
      <c r="C36" s="11"/>
      <c r="D36" s="11"/>
      <c r="E36" s="11"/>
      <c r="F36" s="26"/>
      <c r="G36" s="26"/>
      <c r="H36" s="26"/>
      <c r="J36" s="137" t="str">
        <f>CONCATENATE("Status Δ1:  ",IF(AND(J34="",K34=""),"",IF(P15&gt;0,IF(OR(J34-K34&lt;P15*0.85,J34-K34&gt;P15*1.15),"nicht O.K.","O.K."),IF(OR(J34-K34&gt;P15*0.85,J34-K34&lt;P15*1.15),"nicht O.K.","O.K."))))</f>
        <v xml:space="preserve">Status Δ1:  </v>
      </c>
      <c r="K36" s="138"/>
      <c r="L36" s="137" t="str">
        <f>CONCATENATE("Status Δ2:  ",IF(AND(K34="",M34=""),"",IF(P18&gt;0,IF(OR(K34-M34&lt;P18*0.85,K34-M34&gt;P18*1.15),"nicht O.K.","O.K."),IF(OR(K34-M34&gt;P18*0.85,K34-M34&lt;P18*1.15),"nicht O.K.","O.K."))))</f>
        <v xml:space="preserve">Status Δ2:  </v>
      </c>
      <c r="M36" s="138"/>
      <c r="N36" s="137" t="str">
        <f>CONCATENATE("Status Δ3:  ",IF(AND(N34="",O34=""),"",IF(P21&gt;0,IF(OR(N34-O34&lt;P21*0.85,N34-O34&gt;P21*1.15),"nicht O.K.","O.K."),IF(OR(N34-O34&gt;P21*0.85,N34-O34&lt;P21*1.15),"nicht O.K.","O.K."))))</f>
        <v xml:space="preserve">Status Δ3:  </v>
      </c>
      <c r="O36" s="138"/>
      <c r="P36" s="137" t="str">
        <f>CONCATENATE("Status Δ4:  ",IF(AND(O34="",Q34=""),"",IF(P24&gt;0,IF(OR(O34-Q34&lt;P24*0.85,O34-Q34&gt;P24*1.15),"nicht O.K.","O.K."),IF(OR(O34-Q34&gt;P24*0.85,O34-Q34&lt;P24*1.15),"nicht O.K.","O.K."))))</f>
        <v xml:space="preserve">Status Δ4:  </v>
      </c>
      <c r="Q36" s="137"/>
      <c r="R36" s="1"/>
      <c r="U36" s="91">
        <v>0</v>
      </c>
    </row>
    <row r="37" spans="1:21" ht="18" customHeight="1" x14ac:dyDescent="0.25">
      <c r="A37" s="11"/>
      <c r="B37" s="11"/>
      <c r="C37" s="28" t="s">
        <v>53</v>
      </c>
      <c r="D37" s="11"/>
      <c r="E37" s="11"/>
      <c r="F37" s="26"/>
      <c r="G37" s="26"/>
      <c r="H37" s="26"/>
      <c r="J37" s="38"/>
      <c r="K37" s="11"/>
      <c r="L37" s="11"/>
      <c r="M37" s="11"/>
      <c r="N37" s="11"/>
      <c r="O37" s="11"/>
      <c r="P37" s="11"/>
      <c r="Q37" s="11"/>
    </row>
    <row r="38" spans="1:21" ht="18" customHeight="1" x14ac:dyDescent="0.25">
      <c r="A38" s="11"/>
      <c r="B38" s="11"/>
      <c r="C38" s="28" t="s">
        <v>52</v>
      </c>
      <c r="D38" s="11"/>
      <c r="E38" s="11"/>
      <c r="F38" s="26"/>
      <c r="G38" s="26"/>
      <c r="H38" s="26"/>
      <c r="J38" s="7" t="s">
        <v>36</v>
      </c>
      <c r="K38" s="11"/>
      <c r="L38" s="11"/>
      <c r="M38" s="11"/>
      <c r="N38" s="11"/>
      <c r="O38" s="11"/>
      <c r="P38" s="11"/>
      <c r="Q38" s="11"/>
    </row>
    <row r="39" spans="1:21" ht="18" customHeight="1" x14ac:dyDescent="0.25">
      <c r="A39" s="11"/>
      <c r="B39" s="11"/>
      <c r="C39" s="28" t="s">
        <v>47</v>
      </c>
      <c r="D39" s="11"/>
      <c r="E39" s="11"/>
      <c r="F39" s="26"/>
      <c r="G39" s="26"/>
      <c r="H39" s="26"/>
      <c r="J39" s="11"/>
      <c r="K39" s="11"/>
      <c r="L39" s="11"/>
      <c r="M39" s="11"/>
      <c r="N39" s="11"/>
      <c r="O39" s="11"/>
      <c r="P39" s="11"/>
      <c r="Q39" s="11"/>
    </row>
    <row r="40" spans="1:21" ht="18" customHeight="1" x14ac:dyDescent="0.25">
      <c r="A40" s="11"/>
      <c r="B40" s="11"/>
      <c r="C40" s="11"/>
      <c r="D40" s="11"/>
      <c r="E40" s="11"/>
      <c r="F40" s="11"/>
      <c r="G40" s="11"/>
      <c r="H40" s="11"/>
      <c r="J40" s="11" t="s">
        <v>147</v>
      </c>
      <c r="K40" s="11"/>
      <c r="L40" s="107"/>
      <c r="M40" s="107"/>
      <c r="N40" s="11"/>
      <c r="O40" s="11"/>
      <c r="P40" s="11"/>
      <c r="Q40" s="11"/>
    </row>
    <row r="41" spans="1:21" ht="18" customHeight="1" x14ac:dyDescent="0.25">
      <c r="A41" s="12" t="s">
        <v>42</v>
      </c>
      <c r="B41" s="11"/>
      <c r="C41" s="11"/>
      <c r="D41" s="11"/>
      <c r="E41" s="11"/>
      <c r="F41" s="11"/>
      <c r="G41" s="11"/>
      <c r="H41" s="11"/>
      <c r="J41" s="47" t="s">
        <v>112</v>
      </c>
      <c r="K41" s="11"/>
      <c r="L41" s="122" t="s">
        <v>151</v>
      </c>
      <c r="M41" s="122" t="s">
        <v>152</v>
      </c>
      <c r="N41" s="11"/>
      <c r="O41" s="11"/>
      <c r="P41" s="11"/>
      <c r="Q41" s="11"/>
    </row>
    <row r="42" spans="1:21" ht="18" customHeight="1" x14ac:dyDescent="0.25">
      <c r="A42" s="29" t="s">
        <v>43</v>
      </c>
      <c r="B42" s="29" t="s">
        <v>14</v>
      </c>
      <c r="C42" s="29" t="s">
        <v>48</v>
      </c>
      <c r="D42" s="29" t="s">
        <v>49</v>
      </c>
      <c r="E42" s="29" t="s">
        <v>50</v>
      </c>
      <c r="F42" s="29" t="s">
        <v>51</v>
      </c>
      <c r="G42" s="29" t="s">
        <v>38</v>
      </c>
      <c r="H42" s="29" t="s">
        <v>15</v>
      </c>
      <c r="J42" s="11"/>
      <c r="K42" s="11"/>
      <c r="L42" s="11"/>
      <c r="M42" s="11"/>
      <c r="N42" s="11"/>
      <c r="O42" s="11"/>
      <c r="P42" s="11"/>
      <c r="Q42" s="11"/>
    </row>
    <row r="43" spans="1:21" ht="18" customHeight="1" x14ac:dyDescent="0.25">
      <c r="A43" s="30" t="s">
        <v>44</v>
      </c>
      <c r="B43" s="30"/>
      <c r="C43" s="30"/>
      <c r="D43" s="30"/>
      <c r="E43" s="30"/>
      <c r="F43" s="30"/>
      <c r="G43" s="32" t="str">
        <f>IF(C43&lt;&gt;"",ABS(C43-E43)/SQRT((D43^2+F43^2)/2),"")</f>
        <v/>
      </c>
      <c r="H43" s="34" t="str">
        <f>IF(AND(B43="",C43="",D43="",E43="",F43=""),"",IF(OR(B43&lt;$F$24,B43&gt;$H$24,G43&lt;$F$25,G43&gt;$H$25),"nicht O.K.","O.K."))</f>
        <v/>
      </c>
      <c r="J43" s="11"/>
      <c r="K43" s="11"/>
      <c r="L43" s="11"/>
      <c r="M43" s="11"/>
      <c r="N43" s="11"/>
      <c r="O43" s="11"/>
      <c r="P43" s="11"/>
      <c r="Q43" s="11"/>
    </row>
    <row r="44" spans="1:21" ht="18" customHeight="1" x14ac:dyDescent="0.25">
      <c r="A44" s="30" t="s">
        <v>45</v>
      </c>
      <c r="B44" s="30"/>
      <c r="C44" s="30"/>
      <c r="D44" s="30"/>
      <c r="E44" s="30"/>
      <c r="F44" s="30"/>
      <c r="G44" s="32" t="str">
        <f>IF(C44&lt;&gt;"",ABS(C44-E44)/SQRT((D44^2+F44^2)/2),"")</f>
        <v/>
      </c>
      <c r="H44" s="34" t="str">
        <f>IF(AND(B44="",C44="",D44="",E44="",F44=""),"",IF(OR(B44&lt;$F$28,B44&gt;$H$28,G44&lt;$F$29,G44&gt;$H$29),"nicht O.K.","O.K."))</f>
        <v/>
      </c>
      <c r="J44" s="157"/>
      <c r="K44" s="157"/>
      <c r="L44" s="11"/>
      <c r="M44" s="48"/>
      <c r="N44" s="11"/>
      <c r="O44" s="109"/>
      <c r="P44" s="109"/>
      <c r="Q44" s="109"/>
    </row>
    <row r="45" spans="1:21" ht="18" customHeight="1" x14ac:dyDescent="0.25">
      <c r="A45" s="31" t="s">
        <v>46</v>
      </c>
      <c r="B45" s="31"/>
      <c r="C45" s="31"/>
      <c r="D45" s="31"/>
      <c r="E45" s="31"/>
      <c r="F45" s="31"/>
      <c r="G45" s="33" t="str">
        <f>IF(C45&lt;&gt;"",ABS(C45-E45)/SQRT((D45^2+F45^2)/2),"")</f>
        <v/>
      </c>
      <c r="H45" s="35" t="str">
        <f>IF(AND(B45="",C45="",D45="",E45="",F45=""),"",IF(OR(B45&lt;$F$32,B45&gt;$H$32,G45&lt;$F$33,G45&gt;$H$33),"nicht O.K.","O.K."))</f>
        <v/>
      </c>
      <c r="J45" s="143" t="s">
        <v>149</v>
      </c>
      <c r="K45" s="143"/>
      <c r="L45" s="11"/>
      <c r="M45" s="116" t="s">
        <v>148</v>
      </c>
      <c r="N45" s="11"/>
      <c r="O45" s="143" t="s">
        <v>16</v>
      </c>
      <c r="P45" s="143"/>
      <c r="Q45" s="143"/>
    </row>
    <row r="46" spans="1:21" ht="18" customHeight="1" x14ac:dyDescent="0.25">
      <c r="A46" s="11"/>
      <c r="B46" s="11"/>
      <c r="C46" s="11"/>
      <c r="D46" s="11"/>
      <c r="E46" s="11"/>
      <c r="F46" s="11"/>
      <c r="G46" s="11"/>
      <c r="H46" s="11"/>
      <c r="J46" s="38"/>
      <c r="K46" s="38"/>
      <c r="L46" s="38"/>
      <c r="M46" s="38"/>
      <c r="N46" s="38"/>
      <c r="O46" s="38"/>
      <c r="P46" s="38"/>
      <c r="Q46" s="38"/>
    </row>
    <row r="47" spans="1:21" ht="18" customHeight="1" x14ac:dyDescent="0.25"/>
    <row r="48" spans="1:21" ht="18" customHeight="1" x14ac:dyDescent="0.25"/>
    <row r="49" ht="18" customHeight="1" x14ac:dyDescent="0.25"/>
    <row r="50" ht="18" customHeight="1" x14ac:dyDescent="0.25"/>
    <row r="51" ht="18" customHeight="1" x14ac:dyDescent="0.25"/>
    <row r="52" ht="18" customHeight="1" x14ac:dyDescent="0.25"/>
    <row r="53" ht="18" customHeight="1" x14ac:dyDescent="0.25"/>
    <row r="54" ht="18" customHeight="1" x14ac:dyDescent="0.25"/>
    <row r="55" ht="18" customHeight="1" x14ac:dyDescent="0.25"/>
    <row r="56" ht="18" customHeight="1" x14ac:dyDescent="0.25"/>
    <row r="57" ht="18" customHeight="1" x14ac:dyDescent="0.25"/>
    <row r="58" ht="18" customHeight="1" x14ac:dyDescent="0.25"/>
    <row r="59" ht="18" customHeight="1" x14ac:dyDescent="0.25"/>
    <row r="60" ht="18" customHeight="1" x14ac:dyDescent="0.25"/>
    <row r="61" ht="18" customHeight="1" x14ac:dyDescent="0.25"/>
    <row r="62" ht="18" customHeight="1" x14ac:dyDescent="0.25"/>
    <row r="63" ht="18" customHeight="1" x14ac:dyDescent="0.25"/>
    <row r="64" ht="18" customHeight="1" x14ac:dyDescent="0.25"/>
    <row r="65" ht="18" customHeight="1" x14ac:dyDescent="0.25"/>
    <row r="66" ht="18" customHeight="1" x14ac:dyDescent="0.25"/>
    <row r="67" ht="18" customHeight="1" x14ac:dyDescent="0.25"/>
    <row r="68" ht="18" customHeight="1" x14ac:dyDescent="0.25"/>
    <row r="69" ht="18" customHeight="1" x14ac:dyDescent="0.25"/>
    <row r="70" ht="18" customHeight="1" x14ac:dyDescent="0.25"/>
    <row r="71" ht="18" customHeight="1" x14ac:dyDescent="0.25"/>
    <row r="72" ht="18" customHeight="1" x14ac:dyDescent="0.25"/>
    <row r="73" ht="18" customHeight="1" x14ac:dyDescent="0.25"/>
    <row r="74" ht="18" customHeight="1" x14ac:dyDescent="0.25"/>
    <row r="75" ht="18" customHeight="1" x14ac:dyDescent="0.25"/>
    <row r="76" ht="18" customHeight="1" x14ac:dyDescent="0.25"/>
    <row r="77" ht="18" customHeight="1" x14ac:dyDescent="0.25"/>
    <row r="78" ht="18" customHeight="1" x14ac:dyDescent="0.25"/>
    <row r="79" ht="18" customHeight="1" x14ac:dyDescent="0.25"/>
    <row r="80" ht="18" customHeight="1" x14ac:dyDescent="0.25"/>
    <row r="81" ht="18" customHeight="1" x14ac:dyDescent="0.25"/>
    <row r="82" ht="18" customHeight="1" x14ac:dyDescent="0.25"/>
    <row r="83" ht="18" customHeight="1" x14ac:dyDescent="0.25"/>
    <row r="84" ht="18" customHeight="1" x14ac:dyDescent="0.25"/>
    <row r="85" ht="18" customHeight="1" x14ac:dyDescent="0.25"/>
    <row r="86" ht="18" customHeight="1" x14ac:dyDescent="0.25"/>
    <row r="87" ht="18" customHeight="1" x14ac:dyDescent="0.25"/>
    <row r="88" ht="18" customHeight="1" x14ac:dyDescent="0.25"/>
    <row r="89" ht="18" customHeight="1" x14ac:dyDescent="0.25"/>
    <row r="90" ht="18" customHeight="1" x14ac:dyDescent="0.25"/>
    <row r="91" ht="18" customHeight="1" x14ac:dyDescent="0.25"/>
    <row r="92" ht="18" customHeight="1" x14ac:dyDescent="0.25"/>
    <row r="93" ht="18" customHeight="1" x14ac:dyDescent="0.25"/>
    <row r="94" ht="18" customHeight="1" x14ac:dyDescent="0.25"/>
    <row r="95" ht="18" customHeight="1" x14ac:dyDescent="0.25"/>
    <row r="96" ht="18" customHeight="1" x14ac:dyDescent="0.25"/>
    <row r="97" ht="18" customHeight="1" x14ac:dyDescent="0.25"/>
    <row r="98" ht="18" customHeight="1" x14ac:dyDescent="0.25"/>
    <row r="99" ht="18" customHeight="1" x14ac:dyDescent="0.25"/>
    <row r="100" ht="18" customHeight="1" x14ac:dyDescent="0.25"/>
    <row r="101" ht="18" customHeight="1" x14ac:dyDescent="0.25"/>
    <row r="102" ht="18" customHeight="1" x14ac:dyDescent="0.25"/>
    <row r="103" ht="18" customHeight="1" x14ac:dyDescent="0.25"/>
    <row r="104" ht="18" customHeight="1" x14ac:dyDescent="0.25"/>
    <row r="105" ht="18" customHeight="1" x14ac:dyDescent="0.25"/>
    <row r="106" ht="18" customHeight="1" x14ac:dyDescent="0.25"/>
    <row r="107" ht="18" customHeight="1" x14ac:dyDescent="0.25"/>
    <row r="108" ht="18" customHeight="1" x14ac:dyDescent="0.25"/>
    <row r="109" ht="18" customHeight="1" x14ac:dyDescent="0.25"/>
    <row r="110" ht="18" customHeight="1" x14ac:dyDescent="0.25"/>
    <row r="111" ht="18" customHeight="1" x14ac:dyDescent="0.25"/>
    <row r="112" ht="18" customHeight="1" x14ac:dyDescent="0.25"/>
    <row r="113" ht="18" customHeight="1" x14ac:dyDescent="0.25"/>
    <row r="114" ht="18" customHeight="1" x14ac:dyDescent="0.25"/>
    <row r="115" ht="18" customHeight="1" x14ac:dyDescent="0.25"/>
    <row r="116" ht="18" customHeight="1" x14ac:dyDescent="0.25"/>
    <row r="117" ht="18" customHeight="1" x14ac:dyDescent="0.25"/>
    <row r="118" ht="18" customHeight="1" x14ac:dyDescent="0.25"/>
    <row r="119" ht="18" customHeight="1" x14ac:dyDescent="0.25"/>
    <row r="120" ht="18" customHeight="1" x14ac:dyDescent="0.25"/>
    <row r="121" ht="18" customHeight="1" x14ac:dyDescent="0.25"/>
    <row r="122" ht="18" customHeight="1" x14ac:dyDescent="0.25"/>
    <row r="123" ht="18" customHeight="1" x14ac:dyDescent="0.25"/>
    <row r="124" ht="18" customHeight="1" x14ac:dyDescent="0.25"/>
    <row r="125" ht="18" customHeight="1" x14ac:dyDescent="0.25"/>
    <row r="126" ht="18" customHeight="1" x14ac:dyDescent="0.25"/>
    <row r="127" ht="18" customHeight="1" x14ac:dyDescent="0.25"/>
    <row r="128" ht="18" customHeight="1" x14ac:dyDescent="0.25"/>
    <row r="129" ht="18" customHeight="1" x14ac:dyDescent="0.25"/>
    <row r="130" ht="18" customHeight="1" x14ac:dyDescent="0.25"/>
    <row r="131" ht="18" customHeight="1" x14ac:dyDescent="0.25"/>
    <row r="132" ht="18" customHeight="1" x14ac:dyDescent="0.25"/>
    <row r="133" ht="18" customHeight="1" x14ac:dyDescent="0.25"/>
    <row r="134" ht="18" customHeight="1" x14ac:dyDescent="0.25"/>
    <row r="135" ht="18" customHeight="1" x14ac:dyDescent="0.25"/>
    <row r="136" ht="18" customHeight="1" x14ac:dyDescent="0.25"/>
    <row r="137" ht="18" customHeight="1" x14ac:dyDescent="0.25"/>
    <row r="138" ht="18" customHeight="1" x14ac:dyDescent="0.25"/>
    <row r="139" ht="18" customHeight="1" x14ac:dyDescent="0.25"/>
    <row r="140" ht="18" customHeight="1" x14ac:dyDescent="0.25"/>
    <row r="141" ht="18" customHeight="1" x14ac:dyDescent="0.25"/>
    <row r="142" ht="18" customHeight="1" x14ac:dyDescent="0.25"/>
    <row r="143" ht="18" customHeight="1" x14ac:dyDescent="0.25"/>
    <row r="144" ht="18" customHeight="1" x14ac:dyDescent="0.25"/>
    <row r="145" ht="18" customHeight="1" x14ac:dyDescent="0.25"/>
    <row r="146" ht="18" customHeight="1" x14ac:dyDescent="0.25"/>
    <row r="147" ht="18" customHeight="1" x14ac:dyDescent="0.25"/>
    <row r="148" ht="18" customHeight="1" x14ac:dyDescent="0.25"/>
    <row r="149" ht="18" customHeight="1" x14ac:dyDescent="0.25"/>
    <row r="150" ht="18" customHeight="1" x14ac:dyDescent="0.25"/>
    <row r="151" ht="18" customHeight="1" x14ac:dyDescent="0.25"/>
    <row r="152" ht="18" customHeight="1" x14ac:dyDescent="0.25"/>
    <row r="153" ht="18" customHeight="1" x14ac:dyDescent="0.25"/>
    <row r="154" ht="18" customHeight="1" x14ac:dyDescent="0.25"/>
    <row r="155" ht="18" customHeight="1" x14ac:dyDescent="0.25"/>
    <row r="156" ht="18" customHeight="1" x14ac:dyDescent="0.25"/>
    <row r="157" ht="18" customHeight="1" x14ac:dyDescent="0.25"/>
    <row r="158" ht="18" customHeight="1" x14ac:dyDescent="0.25"/>
    <row r="159" ht="18" customHeight="1" x14ac:dyDescent="0.25"/>
    <row r="160" ht="18" customHeight="1" x14ac:dyDescent="0.25"/>
    <row r="161" ht="18" customHeight="1" x14ac:dyDescent="0.25"/>
    <row r="162" ht="18" customHeight="1" x14ac:dyDescent="0.25"/>
    <row r="163" ht="18" customHeight="1" x14ac:dyDescent="0.25"/>
    <row r="164" ht="18" customHeight="1" x14ac:dyDescent="0.25"/>
    <row r="165" ht="18" customHeight="1" x14ac:dyDescent="0.25"/>
    <row r="166" ht="18" customHeight="1" x14ac:dyDescent="0.25"/>
    <row r="167" ht="18" customHeight="1" x14ac:dyDescent="0.25"/>
    <row r="168" ht="18" customHeight="1" x14ac:dyDescent="0.25"/>
    <row r="169" ht="18" customHeight="1" x14ac:dyDescent="0.25"/>
    <row r="170" ht="18" customHeight="1" x14ac:dyDescent="0.25"/>
    <row r="171" ht="18" customHeight="1" x14ac:dyDescent="0.25"/>
    <row r="172" ht="18" customHeight="1" x14ac:dyDescent="0.25"/>
    <row r="173" ht="18" customHeight="1" x14ac:dyDescent="0.25"/>
    <row r="174" ht="18" customHeight="1" x14ac:dyDescent="0.25"/>
    <row r="175" ht="18" customHeight="1" x14ac:dyDescent="0.25"/>
    <row r="176" ht="18" customHeight="1" x14ac:dyDescent="0.25"/>
    <row r="177" ht="18" customHeight="1" x14ac:dyDescent="0.25"/>
    <row r="178" ht="18" customHeight="1" x14ac:dyDescent="0.25"/>
    <row r="179" ht="18" customHeight="1" x14ac:dyDescent="0.25"/>
    <row r="180" ht="18" customHeight="1" x14ac:dyDescent="0.25"/>
    <row r="181" ht="18" customHeight="1" x14ac:dyDescent="0.25"/>
    <row r="182" ht="18" customHeight="1" x14ac:dyDescent="0.25"/>
    <row r="183" ht="18" customHeight="1" x14ac:dyDescent="0.25"/>
    <row r="184" ht="18" customHeight="1" x14ac:dyDescent="0.25"/>
    <row r="185" ht="18" customHeight="1" x14ac:dyDescent="0.25"/>
    <row r="186" ht="18" customHeight="1" x14ac:dyDescent="0.25"/>
    <row r="187" ht="18" customHeight="1" x14ac:dyDescent="0.25"/>
    <row r="188" ht="18" customHeight="1" x14ac:dyDescent="0.25"/>
    <row r="189" ht="18" customHeight="1" x14ac:dyDescent="0.25"/>
    <row r="190" ht="18" customHeight="1" x14ac:dyDescent="0.25"/>
    <row r="191" ht="18" customHeight="1" x14ac:dyDescent="0.25"/>
    <row r="192" ht="18" customHeight="1" x14ac:dyDescent="0.25"/>
    <row r="193" ht="18" customHeight="1" x14ac:dyDescent="0.25"/>
    <row r="194" ht="18" customHeight="1" x14ac:dyDescent="0.25"/>
    <row r="195" ht="18" customHeight="1" x14ac:dyDescent="0.25"/>
  </sheetData>
  <sheetProtection algorithmName="SHA-512" hashValue="NEugP1rn1Yw3/alrUHuT6DV3EG2Rd54WFUaVLOqOmJuUWZMqWonZAP3TvybxjNum9EOWdoZ0lvwzRtwWnBiuXA==" saltValue="0593gr5Lcja6EUkEjI5cWA==" spinCount="100000" sheet="1" selectLockedCells="1"/>
  <mergeCells count="24">
    <mergeCell ref="J45:K45"/>
    <mergeCell ref="O45:Q45"/>
    <mergeCell ref="C8:D8"/>
    <mergeCell ref="G8:H8"/>
    <mergeCell ref="L8:M8"/>
    <mergeCell ref="P8:Q8"/>
    <mergeCell ref="J29:J30"/>
    <mergeCell ref="J35:K35"/>
    <mergeCell ref="L35:M35"/>
    <mergeCell ref="N35:O35"/>
    <mergeCell ref="P35:Q35"/>
    <mergeCell ref="J36:K36"/>
    <mergeCell ref="L36:M36"/>
    <mergeCell ref="N36:O36"/>
    <mergeCell ref="P36:Q36"/>
    <mergeCell ref="J44:K44"/>
    <mergeCell ref="C5:H5"/>
    <mergeCell ref="L5:Q5"/>
    <mergeCell ref="C6:H6"/>
    <mergeCell ref="L6:Q6"/>
    <mergeCell ref="C7:D7"/>
    <mergeCell ref="G7:H7"/>
    <mergeCell ref="L7:M7"/>
    <mergeCell ref="P7:Q7"/>
  </mergeCells>
  <conditionalFormatting sqref="C12">
    <cfRule type="cellIs" dxfId="174" priority="24" operator="equal">
      <formula>"Nein"</formula>
    </cfRule>
    <cfRule type="cellIs" dxfId="173" priority="25" operator="equal">
      <formula>"Ja"</formula>
    </cfRule>
  </conditionalFormatting>
  <conditionalFormatting sqref="L40:M40">
    <cfRule type="cellIs" dxfId="172" priority="22" operator="lessThan">
      <formula>2.5</formula>
    </cfRule>
    <cfRule type="cellIs" dxfId="171" priority="23" operator="between">
      <formula>2.5</formula>
      <formula>5</formula>
    </cfRule>
  </conditionalFormatting>
  <conditionalFormatting sqref="B43">
    <cfRule type="cellIs" dxfId="170" priority="20" operator="notBetween">
      <formula>$F$24</formula>
      <formula>$H$24</formula>
    </cfRule>
    <cfRule type="cellIs" dxfId="169" priority="21" operator="between">
      <formula>$F$24</formula>
      <formula>$H$24</formula>
    </cfRule>
  </conditionalFormatting>
  <conditionalFormatting sqref="G43">
    <cfRule type="cellIs" dxfId="168" priority="18" operator="notBetween">
      <formula>$F$25</formula>
      <formula>$H$25</formula>
    </cfRule>
    <cfRule type="cellIs" dxfId="167" priority="19" operator="between">
      <formula>$F$25</formula>
      <formula>$H$25</formula>
    </cfRule>
  </conditionalFormatting>
  <conditionalFormatting sqref="B44">
    <cfRule type="cellIs" dxfId="166" priority="16" operator="notBetween">
      <formula>$F$28</formula>
      <formula>$H$28</formula>
    </cfRule>
    <cfRule type="cellIs" dxfId="165" priority="17" operator="between">
      <formula>$F$28</formula>
      <formula>$H$28</formula>
    </cfRule>
  </conditionalFormatting>
  <conditionalFormatting sqref="B45">
    <cfRule type="cellIs" dxfId="164" priority="14" operator="notBetween">
      <formula>$F$32</formula>
      <formula>$H$32</formula>
    </cfRule>
    <cfRule type="cellIs" dxfId="163" priority="15" operator="between">
      <formula>$F$32</formula>
      <formula>$H$32</formula>
    </cfRule>
  </conditionalFormatting>
  <conditionalFormatting sqref="G44">
    <cfRule type="cellIs" dxfId="162" priority="12" operator="notBetween">
      <formula>$F$29</formula>
      <formula>$H$29</formula>
    </cfRule>
    <cfRule type="cellIs" dxfId="161" priority="13" operator="between">
      <formula>$F$29</formula>
      <formula>$H$29</formula>
    </cfRule>
  </conditionalFormatting>
  <conditionalFormatting sqref="G45">
    <cfRule type="cellIs" dxfId="160" priority="10" operator="notBetween">
      <formula>$F$33</formula>
      <formula>$H$33</formula>
    </cfRule>
    <cfRule type="cellIs" dxfId="159" priority="11" operator="between">
      <formula>$F$33</formula>
      <formula>$H$33</formula>
    </cfRule>
  </conditionalFormatting>
  <conditionalFormatting sqref="J35:K35">
    <cfRule type="expression" dxfId="158" priority="8">
      <formula>$J$36="Status Δ1:  :-("</formula>
    </cfRule>
    <cfRule type="expression" dxfId="157" priority="9">
      <formula>$J$36="Status Δ1:  :-)"</formula>
    </cfRule>
  </conditionalFormatting>
  <conditionalFormatting sqref="L35:M35">
    <cfRule type="expression" dxfId="156" priority="4">
      <formula>$L$36="Status Δ2:  :-("</formula>
    </cfRule>
    <cfRule type="expression" dxfId="155" priority="7">
      <formula>$L$36="Status Δ2:  :-)"</formula>
    </cfRule>
  </conditionalFormatting>
  <conditionalFormatting sqref="N35:O35">
    <cfRule type="expression" dxfId="154" priority="3">
      <formula>$N$36="Status Δ3:  :-("</formula>
    </cfRule>
    <cfRule type="expression" dxfId="153" priority="6">
      <formula>$N$36="Status Δ3:  :-)"</formula>
    </cfRule>
  </conditionalFormatting>
  <conditionalFormatting sqref="P35:Q35">
    <cfRule type="expression" dxfId="152" priority="2">
      <formula>$P$36="Status Δ4:  :-("</formula>
    </cfRule>
    <cfRule type="expression" dxfId="151" priority="5">
      <formula>$P$36="Status Δ4:  :-)"</formula>
    </cfRule>
  </conditionalFormatting>
  <conditionalFormatting sqref="B43:F45 C12 J34:K34 M34:O34 Q34 L40:M40">
    <cfRule type="cellIs" dxfId="150" priority="1" operator="equal">
      <formula>""</formula>
    </cfRule>
  </conditionalFormatting>
  <dataValidations count="3">
    <dataValidation type="list" allowBlank="1" showInputMessage="1" showErrorMessage="1" sqref="L40:M40">
      <formula1>$U$26:$U$36</formula1>
    </dataValidation>
    <dataValidation type="list" allowBlank="1" showInputMessage="1" showErrorMessage="1" sqref="C2">
      <formula1>$U$12:$U$23</formula1>
    </dataValidation>
    <dataValidation type="list" allowBlank="1" showInputMessage="1" showErrorMessage="1" sqref="C12">
      <formula1>$U$2:$U$3</formula1>
    </dataValidation>
  </dataValidations>
  <pageMargins left="0.23622047244094491" right="0.23622047244094491" top="0.35433070866141736" bottom="0.15748031496062992" header="0.31496062992125984" footer="0.11811023622047245"/>
  <pageSetup paperSize="9" orientation="portrait" r:id="rId1"/>
  <headerFooter>
    <oddFooter>&amp;L&amp;9&amp;Y© Referenzzentrum Mammographie Münster</oddFooter>
  </headerFooter>
  <drawing r:id="rId2"/>
  <legacyDrawing r:id="rId3"/>
  <oleObjects>
    <mc:AlternateContent xmlns:mc="http://schemas.openxmlformats.org/markup-compatibility/2006">
      <mc:Choice Requires="x14">
        <oleObject progId="Equation.3" shapeId="20481" r:id="rId4">
          <objectPr defaultSize="0" autoPict="0" r:id="rId5">
            <anchor moveWithCells="1">
              <from>
                <xdr:col>0</xdr:col>
                <xdr:colOff>47625</xdr:colOff>
                <xdr:row>36</xdr:row>
                <xdr:rowOff>66675</xdr:rowOff>
              </from>
              <to>
                <xdr:col>1</xdr:col>
                <xdr:colOff>733425</xdr:colOff>
                <xdr:row>39</xdr:row>
                <xdr:rowOff>28575</xdr:rowOff>
              </to>
            </anchor>
          </objectPr>
        </oleObject>
      </mc:Choice>
      <mc:Fallback>
        <oleObject progId="Equation.3" shapeId="20481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15</vt:i4>
      </vt:variant>
      <vt:variant>
        <vt:lpstr>Benannte Bereiche</vt:lpstr>
      </vt:variant>
      <vt:variant>
        <vt:i4>15</vt:i4>
      </vt:variant>
    </vt:vector>
  </HeadingPairs>
  <TitlesOfParts>
    <vt:vector size="30" baseType="lpstr">
      <vt:lpstr>Täglich_DR</vt:lpstr>
      <vt:lpstr>BZW_monatlich_DR</vt:lpstr>
      <vt:lpstr>KP_Übersicht_monatlich_DR</vt:lpstr>
      <vt:lpstr>KP_Jan_monatlich_DR</vt:lpstr>
      <vt:lpstr>KP_Feb_monatlich_DR</vt:lpstr>
      <vt:lpstr>KP_Mrz_monatlich_DR</vt:lpstr>
      <vt:lpstr>KP_Apr_monatlich_DR</vt:lpstr>
      <vt:lpstr>KP_Mai_monatlich_DR</vt:lpstr>
      <vt:lpstr>KP_Jun_monatlich_DR</vt:lpstr>
      <vt:lpstr>KP_Jul_monatlich_DR</vt:lpstr>
      <vt:lpstr>KP_Aug_monatlich_DR</vt:lpstr>
      <vt:lpstr>KP_Sep_monatlich_DR</vt:lpstr>
      <vt:lpstr>KP_Okt_monatlich_DR</vt:lpstr>
      <vt:lpstr>KP_Nov_monatlich_DR</vt:lpstr>
      <vt:lpstr>KP_Dez_monatlich_DR</vt:lpstr>
      <vt:lpstr>BZW_monatlich_DR!Druckbereich</vt:lpstr>
      <vt:lpstr>KP_Apr_monatlich_DR!Druckbereich</vt:lpstr>
      <vt:lpstr>KP_Aug_monatlich_DR!Druckbereich</vt:lpstr>
      <vt:lpstr>KP_Dez_monatlich_DR!Druckbereich</vt:lpstr>
      <vt:lpstr>KP_Feb_monatlich_DR!Druckbereich</vt:lpstr>
      <vt:lpstr>KP_Jan_monatlich_DR!Druckbereich</vt:lpstr>
      <vt:lpstr>KP_Jul_monatlich_DR!Druckbereich</vt:lpstr>
      <vt:lpstr>KP_Jun_monatlich_DR!Druckbereich</vt:lpstr>
      <vt:lpstr>KP_Mai_monatlich_DR!Druckbereich</vt:lpstr>
      <vt:lpstr>KP_Mrz_monatlich_DR!Druckbereich</vt:lpstr>
      <vt:lpstr>KP_Nov_monatlich_DR!Druckbereich</vt:lpstr>
      <vt:lpstr>KP_Okt_monatlich_DR!Druckbereich</vt:lpstr>
      <vt:lpstr>KP_Sep_monatlich_DR!Druckbereich</vt:lpstr>
      <vt:lpstr>KP_Übersicht_monatlich_DR!Druckbereich</vt:lpstr>
      <vt:lpstr>Täglich_DR!Druckbereich</vt:lpstr>
    </vt:vector>
  </TitlesOfParts>
  <Company>Universitaetsklinikum Muenster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Sommer, Alexander</dc:creator>
  <cp:lastModifiedBy>Sommer, Alexander</cp:lastModifiedBy>
  <cp:lastPrinted>2016-04-06T11:56:12Z</cp:lastPrinted>
  <dcterms:created xsi:type="dcterms:W3CDTF">2015-05-26T12:59:47Z</dcterms:created>
  <dcterms:modified xsi:type="dcterms:W3CDTF">2016-05-02T08:34:07Z</dcterms:modified>
</cp:coreProperties>
</file>